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62" yWindow="136" windowWidth="25295" windowHeight="10746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C50" i="1"/>
  <c r="J75"/>
  <c r="J74"/>
  <c r="J73"/>
  <c r="J71"/>
  <c r="D29"/>
  <c r="J69"/>
  <c r="J68"/>
  <c r="J67"/>
  <c r="J66"/>
  <c r="J65"/>
  <c r="K65" s="1"/>
  <c r="J64"/>
  <c r="K64" s="1"/>
  <c r="J63"/>
  <c r="K63" s="1"/>
  <c r="J62"/>
  <c r="K62" s="1"/>
  <c r="J61"/>
  <c r="J60"/>
  <c r="J59"/>
  <c r="J58"/>
  <c r="K69"/>
  <c r="K68"/>
  <c r="K67"/>
  <c r="K66"/>
  <c r="K61"/>
  <c r="K60"/>
  <c r="K59"/>
  <c r="H59"/>
  <c r="H60" s="1"/>
  <c r="H61" s="1"/>
  <c r="H62" s="1"/>
  <c r="H63" s="1"/>
  <c r="H64" s="1"/>
  <c r="H65" s="1"/>
  <c r="H66" s="1"/>
  <c r="H67" s="1"/>
  <c r="H68" s="1"/>
  <c r="H69" s="1"/>
  <c r="H70" s="1"/>
  <c r="K58"/>
  <c r="K43" l="1"/>
  <c r="K42"/>
  <c r="K41"/>
  <c r="K40"/>
  <c r="K39"/>
  <c r="K38"/>
  <c r="K37"/>
  <c r="K36"/>
  <c r="K35"/>
  <c r="K34"/>
  <c r="K33"/>
  <c r="K32"/>
  <c r="J49"/>
  <c r="J48"/>
  <c r="J47"/>
  <c r="J43"/>
  <c r="J42"/>
  <c r="J41"/>
  <c r="J40"/>
  <c r="J39"/>
  <c r="J38"/>
  <c r="J37"/>
  <c r="J36"/>
  <c r="J35"/>
  <c r="J34"/>
  <c r="J33"/>
  <c r="H33"/>
  <c r="H34" s="1"/>
  <c r="H35" s="1"/>
  <c r="H36" s="1"/>
  <c r="H37" s="1"/>
  <c r="H38" s="1"/>
  <c r="H39" s="1"/>
  <c r="H40" s="1"/>
  <c r="H41" s="1"/>
  <c r="H42" s="1"/>
  <c r="H43" s="1"/>
  <c r="H44" s="1"/>
  <c r="J32"/>
  <c r="J19"/>
  <c r="J17"/>
  <c r="J16"/>
  <c r="J15"/>
  <c r="J14"/>
  <c r="J13"/>
  <c r="J12"/>
  <c r="J11"/>
  <c r="J10"/>
  <c r="J9"/>
  <c r="J8"/>
  <c r="J7"/>
  <c r="H7"/>
  <c r="H8" s="1"/>
  <c r="H9" s="1"/>
  <c r="H10" s="1"/>
  <c r="H11" s="1"/>
  <c r="H12" s="1"/>
  <c r="H13" s="1"/>
  <c r="H14" s="1"/>
  <c r="H15" s="1"/>
  <c r="H16" s="1"/>
  <c r="H17" s="1"/>
  <c r="H18" s="1"/>
  <c r="J6"/>
  <c r="D45"/>
  <c r="D44"/>
  <c r="D42"/>
  <c r="D40"/>
  <c r="D39"/>
  <c r="D38"/>
  <c r="D37"/>
  <c r="D36"/>
  <c r="D35"/>
  <c r="D34"/>
  <c r="D33"/>
  <c r="D32"/>
  <c r="D31"/>
  <c r="D30"/>
  <c r="B30"/>
  <c r="B31" s="1"/>
  <c r="B32" s="1"/>
  <c r="B33" s="1"/>
  <c r="B34" s="1"/>
  <c r="B35" s="1"/>
  <c r="B36" s="1"/>
  <c r="B37" s="1"/>
  <c r="B38" s="1"/>
  <c r="B39" s="1"/>
  <c r="B40" s="1"/>
  <c r="B41" s="1"/>
  <c r="D17"/>
  <c r="B18"/>
  <c r="D16"/>
  <c r="D15"/>
  <c r="D12"/>
  <c r="D11"/>
  <c r="D10"/>
  <c r="D9"/>
  <c r="D8"/>
  <c r="D7"/>
  <c r="D6"/>
  <c r="D13"/>
  <c r="B7"/>
  <c r="B8" s="1"/>
  <c r="B9" s="1"/>
  <c r="B10" s="1"/>
  <c r="B11" s="1"/>
  <c r="B12" s="1"/>
  <c r="B13" s="1"/>
  <c r="B14" s="1"/>
  <c r="B15" s="1"/>
  <c r="B16" s="1"/>
  <c r="B17" s="1"/>
  <c r="J76" l="1"/>
  <c r="J45"/>
  <c r="J21"/>
  <c r="D21"/>
  <c r="D19"/>
  <c r="D14"/>
  <c r="J50" l="1"/>
  <c r="J22"/>
  <c r="J23" s="1"/>
  <c r="D46"/>
  <c r="D22"/>
  <c r="D23" s="1"/>
</calcChain>
</file>

<file path=xl/sharedStrings.xml><?xml version="1.0" encoding="utf-8"?>
<sst xmlns="http://schemas.openxmlformats.org/spreadsheetml/2006/main" count="69" uniqueCount="19">
  <si>
    <t>Sharpe Ratio</t>
  </si>
  <si>
    <t>Period</t>
  </si>
  <si>
    <t>Date</t>
  </si>
  <si>
    <t>Total Portfolio Return</t>
  </si>
  <si>
    <t>1M Portfolio Returns</t>
  </si>
  <si>
    <t>Average Return</t>
  </si>
  <si>
    <t>Risk Free Rate</t>
  </si>
  <si>
    <t>Volatility</t>
  </si>
  <si>
    <t>Result</t>
  </si>
  <si>
    <t>** 30 Day Treasury</t>
  </si>
  <si>
    <t>All Accounts</t>
  </si>
  <si>
    <t>Momentum Sleeve</t>
  </si>
  <si>
    <t>BRK-8502</t>
  </si>
  <si>
    <t>BRK-8502 (SPY)</t>
  </si>
  <si>
    <t>Risk Premium</t>
  </si>
  <si>
    <t>Excess Return</t>
  </si>
  <si>
    <t>S&amp;P 500</t>
  </si>
  <si>
    <t>BRK-5QX13608</t>
  </si>
  <si>
    <t>Price</t>
  </si>
</sst>
</file>

<file path=xl/styles.xml><?xml version="1.0" encoding="utf-8"?>
<styleSheet xmlns="http://schemas.openxmlformats.org/spreadsheetml/2006/main">
  <numFmts count="5">
    <numFmt numFmtId="8" formatCode="&quot;$&quot;#,##0.00_);[Red]\(&quot;$&quot;#,##0.00\)"/>
    <numFmt numFmtId="44" formatCode="_(&quot;$&quot;* #,##0.00_);_(&quot;$&quot;* \(#,##0.00\);_(&quot;$&quot;* &quot;-&quot;??_);_(@_)"/>
    <numFmt numFmtId="164" formatCode="0.000%"/>
    <numFmt numFmtId="165" formatCode="0.0000"/>
    <numFmt numFmtId="166" formatCode="0.00000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1">
    <xf numFmtId="0" fontId="0" fillId="0" borderId="0" xfId="0"/>
    <xf numFmtId="10" fontId="0" fillId="0" borderId="0" xfId="0" applyNumberFormat="1"/>
    <xf numFmtId="14" fontId="0" fillId="0" borderId="0" xfId="0" applyNumberFormat="1"/>
    <xf numFmtId="2" fontId="0" fillId="0" borderId="0" xfId="0" applyNumberFormat="1"/>
    <xf numFmtId="0" fontId="2" fillId="0" borderId="0" xfId="0" applyFont="1"/>
    <xf numFmtId="164" fontId="0" fillId="0" borderId="0" xfId="0" applyNumberFormat="1"/>
    <xf numFmtId="0" fontId="0" fillId="0" borderId="0" xfId="0" applyAlignment="1">
      <alignment horizontal="right"/>
    </xf>
    <xf numFmtId="44" fontId="0" fillId="0" borderId="0" xfId="1" applyFont="1"/>
    <xf numFmtId="8" fontId="0" fillId="0" borderId="0" xfId="0" applyNumberFormat="1"/>
    <xf numFmtId="165" fontId="0" fillId="0" borderId="0" xfId="0" applyNumberFormat="1"/>
    <xf numFmtId="166" fontId="0" fillId="0" borderId="0" xfId="0" applyNumberFormat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clustered"/>
        <c:ser>
          <c:idx val="0"/>
          <c:order val="0"/>
          <c:cat>
            <c:strRef>
              <c:f>Sheet1!$B$78:$B$81</c:f>
              <c:strCache>
                <c:ptCount val="4"/>
                <c:pt idx="0">
                  <c:v>All Accounts</c:v>
                </c:pt>
                <c:pt idx="1">
                  <c:v>BRK-5QX13608</c:v>
                </c:pt>
                <c:pt idx="2">
                  <c:v>BRK-8502</c:v>
                </c:pt>
                <c:pt idx="3">
                  <c:v>S&amp;P 500</c:v>
                </c:pt>
              </c:strCache>
            </c:strRef>
          </c:cat>
          <c:val>
            <c:numRef>
              <c:f>Sheet1!$C$78:$C$81</c:f>
              <c:numCache>
                <c:formatCode>0.00</c:formatCode>
                <c:ptCount val="4"/>
                <c:pt idx="0">
                  <c:v>-1.0427834350648058</c:v>
                </c:pt>
                <c:pt idx="1">
                  <c:v>-2.0080063607614753</c:v>
                </c:pt>
                <c:pt idx="2">
                  <c:v>-1.7311659720543477</c:v>
                </c:pt>
                <c:pt idx="3">
                  <c:v>-0.84802784198525238</c:v>
                </c:pt>
              </c:numCache>
            </c:numRef>
          </c:val>
        </c:ser>
        <c:axId val="144152832"/>
        <c:axId val="153695744"/>
      </c:barChart>
      <c:catAx>
        <c:axId val="144152832"/>
        <c:scaling>
          <c:orientation val="minMax"/>
        </c:scaling>
        <c:axPos val="b"/>
        <c:tickLblPos val="nextTo"/>
        <c:crossAx val="153695744"/>
        <c:crosses val="autoZero"/>
        <c:auto val="1"/>
        <c:lblAlgn val="ctr"/>
        <c:lblOffset val="100"/>
      </c:catAx>
      <c:valAx>
        <c:axId val="153695744"/>
        <c:scaling>
          <c:orientation val="minMax"/>
        </c:scaling>
        <c:axPos val="l"/>
        <c:majorGridlines/>
        <c:numFmt formatCode="0.00" sourceLinked="1"/>
        <c:tickLblPos val="nextTo"/>
        <c:crossAx val="144152832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1600678</xdr:colOff>
      <xdr:row>77</xdr:row>
      <xdr:rowOff>182111</xdr:rowOff>
    </xdr:from>
    <xdr:to>
      <xdr:col>13</xdr:col>
      <xdr:colOff>287548</xdr:colOff>
      <xdr:row>102</xdr:row>
      <xdr:rowOff>124602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91"/>
  <sheetViews>
    <sheetView tabSelected="1" zoomScale="90" zoomScaleNormal="90" workbookViewId="0">
      <selection activeCell="I11" sqref="I11"/>
    </sheetView>
  </sheetViews>
  <sheetFormatPr defaultRowHeight="14.3"/>
  <cols>
    <col min="1" max="1" width="18.625" bestFit="1" customWidth="1"/>
    <col min="2" max="2" width="17.75" bestFit="1" customWidth="1"/>
    <col min="3" max="3" width="20" bestFit="1" customWidth="1"/>
    <col min="4" max="4" width="24.75" bestFit="1" customWidth="1"/>
    <col min="5" max="5" width="11" bestFit="1" customWidth="1"/>
    <col min="6" max="6" width="14.125" bestFit="1" customWidth="1"/>
    <col min="8" max="8" width="9.375" bestFit="1" customWidth="1"/>
    <col min="9" max="9" width="20.125" bestFit="1" customWidth="1"/>
    <col min="10" max="10" width="19.25" bestFit="1" customWidth="1"/>
    <col min="11" max="11" width="16.875" bestFit="1" customWidth="1"/>
  </cols>
  <sheetData>
    <row r="2" spans="1:11">
      <c r="I2" s="7"/>
    </row>
    <row r="3" spans="1:11">
      <c r="D3" s="4" t="s">
        <v>0</v>
      </c>
      <c r="J3" s="4" t="s">
        <v>0</v>
      </c>
    </row>
    <row r="4" spans="1:11">
      <c r="D4" s="4" t="s">
        <v>10</v>
      </c>
      <c r="J4" s="4" t="s">
        <v>12</v>
      </c>
    </row>
    <row r="5" spans="1:11">
      <c r="A5" s="4" t="s">
        <v>1</v>
      </c>
      <c r="B5" s="4" t="s">
        <v>2</v>
      </c>
      <c r="C5" s="4" t="s">
        <v>3</v>
      </c>
      <c r="D5" s="4" t="s">
        <v>4</v>
      </c>
      <c r="E5" s="4"/>
      <c r="F5" s="4"/>
      <c r="G5" s="4" t="s">
        <v>1</v>
      </c>
      <c r="H5" s="4" t="s">
        <v>2</v>
      </c>
      <c r="I5" s="4" t="s">
        <v>3</v>
      </c>
      <c r="J5" s="4" t="s">
        <v>4</v>
      </c>
      <c r="K5" s="4"/>
    </row>
    <row r="6" spans="1:11">
      <c r="A6">
        <v>1</v>
      </c>
      <c r="B6" s="2">
        <v>43709</v>
      </c>
      <c r="C6" s="5">
        <v>3.0689999999999999E-2</v>
      </c>
      <c r="D6" s="5">
        <f>C6-C7</f>
        <v>-1.4290000000000001E-2</v>
      </c>
      <c r="E6" s="5"/>
      <c r="F6" s="5"/>
      <c r="G6">
        <v>1</v>
      </c>
      <c r="H6" s="2">
        <v>43709</v>
      </c>
      <c r="I6" s="5">
        <v>9.6619999999999998E-2</v>
      </c>
      <c r="J6" s="5">
        <f>I6-I7</f>
        <v>-8.2399999999999973E-3</v>
      </c>
      <c r="K6" s="5"/>
    </row>
    <row r="7" spans="1:11">
      <c r="A7">
        <v>2</v>
      </c>
      <c r="B7" s="2">
        <f>EDATE(B6,-1)</f>
        <v>43678</v>
      </c>
      <c r="C7" s="5">
        <v>4.4979999999999999E-2</v>
      </c>
      <c r="D7" s="5">
        <f>C7-C8</f>
        <v>-9.1299999999999992E-3</v>
      </c>
      <c r="E7" s="5"/>
      <c r="F7" s="5"/>
      <c r="G7">
        <v>2</v>
      </c>
      <c r="H7" s="2">
        <f>EDATE(H6,-1)</f>
        <v>43678</v>
      </c>
      <c r="I7" s="5">
        <v>0.10485999999999999</v>
      </c>
      <c r="J7" s="5">
        <f>I7-I8</f>
        <v>-4.390000000000005E-3</v>
      </c>
      <c r="K7" s="5"/>
    </row>
    <row r="8" spans="1:11">
      <c r="A8">
        <v>3</v>
      </c>
      <c r="B8" s="2">
        <f>EDATE(B7,-1)</f>
        <v>43647</v>
      </c>
      <c r="C8" s="5">
        <v>5.4109999999999998E-2</v>
      </c>
      <c r="D8" s="5">
        <f>C8-C9</f>
        <v>2.3089999999999999E-2</v>
      </c>
      <c r="E8" s="5"/>
      <c r="F8" s="5"/>
      <c r="G8">
        <v>3</v>
      </c>
      <c r="H8" s="2">
        <f>EDATE(H7,-1)</f>
        <v>43647</v>
      </c>
      <c r="I8" s="5">
        <v>0.10925</v>
      </c>
      <c r="J8" s="5">
        <f>I8-I9</f>
        <v>1.4160000000000006E-2</v>
      </c>
      <c r="K8" s="5"/>
    </row>
    <row r="9" spans="1:11">
      <c r="A9">
        <v>4</v>
      </c>
      <c r="B9" s="2">
        <f t="shared" ref="B9:B18" si="0">EDATE(B8,-1)</f>
        <v>43617</v>
      </c>
      <c r="C9" s="5">
        <v>3.1019999999999999E-2</v>
      </c>
      <c r="D9" s="5">
        <f t="shared" ref="D9:D15" si="1">C9-C10</f>
        <v>-1.8930000000000002E-2</v>
      </c>
      <c r="E9" s="5"/>
      <c r="F9" s="5"/>
      <c r="G9">
        <v>4</v>
      </c>
      <c r="H9" s="2">
        <f t="shared" ref="H9:H18" si="2">EDATE(H8,-1)</f>
        <v>43617</v>
      </c>
      <c r="I9" s="5">
        <v>9.5089999999999994E-2</v>
      </c>
      <c r="J9" s="5">
        <f t="shared" ref="J9:J15" si="3">I9-I10</f>
        <v>-1.372000000000001E-2</v>
      </c>
      <c r="K9" s="5"/>
    </row>
    <row r="10" spans="1:11">
      <c r="A10">
        <v>5</v>
      </c>
      <c r="B10" s="2">
        <f t="shared" si="0"/>
        <v>43586</v>
      </c>
      <c r="C10" s="5">
        <v>4.9950000000000001E-2</v>
      </c>
      <c r="D10" s="5">
        <f t="shared" si="1"/>
        <v>-7.8000000000000014E-3</v>
      </c>
      <c r="E10" s="5"/>
      <c r="F10" s="5"/>
      <c r="G10">
        <v>5</v>
      </c>
      <c r="H10" s="2">
        <f t="shared" si="2"/>
        <v>43586</v>
      </c>
      <c r="I10" s="5">
        <v>0.10881</v>
      </c>
      <c r="J10" s="5">
        <f t="shared" si="3"/>
        <v>-1.3200000000000017E-3</v>
      </c>
      <c r="K10" s="5"/>
    </row>
    <row r="11" spans="1:11">
      <c r="A11">
        <v>6</v>
      </c>
      <c r="B11" s="2">
        <f t="shared" si="0"/>
        <v>43556</v>
      </c>
      <c r="C11" s="5">
        <v>5.7750000000000003E-2</v>
      </c>
      <c r="D11" s="5">
        <f t="shared" si="1"/>
        <v>8.5000000000000353E-4</v>
      </c>
      <c r="E11" s="5"/>
      <c r="F11" s="5"/>
      <c r="G11">
        <v>6</v>
      </c>
      <c r="H11" s="2">
        <f t="shared" si="2"/>
        <v>43556</v>
      </c>
      <c r="I11" s="5">
        <v>0.11013000000000001</v>
      </c>
      <c r="J11" s="5">
        <f t="shared" si="3"/>
        <v>4.5400000000000024E-3</v>
      </c>
      <c r="K11" s="5"/>
    </row>
    <row r="12" spans="1:11">
      <c r="A12">
        <v>7</v>
      </c>
      <c r="B12" s="2">
        <f t="shared" si="0"/>
        <v>43525</v>
      </c>
      <c r="C12" s="5">
        <v>5.6899999999999999E-2</v>
      </c>
      <c r="D12" s="5">
        <f t="shared" si="1"/>
        <v>1.167E-2</v>
      </c>
      <c r="E12" s="5"/>
      <c r="F12" s="5"/>
      <c r="G12">
        <v>7</v>
      </c>
      <c r="H12" s="2">
        <f t="shared" si="2"/>
        <v>43525</v>
      </c>
      <c r="I12" s="5">
        <v>0.10559</v>
      </c>
      <c r="J12" s="5">
        <f t="shared" si="3"/>
        <v>5.7600000000000012E-3</v>
      </c>
      <c r="K12" s="5"/>
    </row>
    <row r="13" spans="1:11">
      <c r="A13">
        <v>8</v>
      </c>
      <c r="B13" s="2">
        <f t="shared" si="0"/>
        <v>43497</v>
      </c>
      <c r="C13" s="5">
        <v>4.5229999999999999E-2</v>
      </c>
      <c r="D13" s="5">
        <f t="shared" si="1"/>
        <v>3.1129999999999998E-2</v>
      </c>
      <c r="E13" s="5"/>
      <c r="F13" s="5"/>
      <c r="G13">
        <v>8</v>
      </c>
      <c r="H13" s="2">
        <f t="shared" si="2"/>
        <v>43497</v>
      </c>
      <c r="I13" s="5">
        <v>9.9830000000000002E-2</v>
      </c>
      <c r="J13" s="5">
        <f t="shared" si="3"/>
        <v>1.7570000000000002E-2</v>
      </c>
      <c r="K13" s="5"/>
    </row>
    <row r="14" spans="1:11">
      <c r="A14">
        <v>9</v>
      </c>
      <c r="B14" s="2">
        <f t="shared" si="0"/>
        <v>43466</v>
      </c>
      <c r="C14" s="5">
        <v>1.41E-2</v>
      </c>
      <c r="D14" s="5">
        <f t="shared" si="1"/>
        <v>-5.8079999999999993E-2</v>
      </c>
      <c r="E14" s="5"/>
      <c r="F14" s="5"/>
      <c r="G14">
        <v>9</v>
      </c>
      <c r="H14" s="2">
        <f t="shared" si="2"/>
        <v>43466</v>
      </c>
      <c r="I14" s="5">
        <v>8.226E-2</v>
      </c>
      <c r="J14" s="5">
        <f t="shared" si="3"/>
        <v>-2.5349999999999998E-2</v>
      </c>
      <c r="K14" s="5"/>
    </row>
    <row r="15" spans="1:11">
      <c r="A15">
        <v>10</v>
      </c>
      <c r="B15" s="2">
        <f t="shared" si="0"/>
        <v>43435</v>
      </c>
      <c r="C15" s="5">
        <v>7.2179999999999994E-2</v>
      </c>
      <c r="D15" s="5">
        <f t="shared" si="1"/>
        <v>5.8099999999999957E-3</v>
      </c>
      <c r="E15" s="5"/>
      <c r="F15" s="5"/>
      <c r="G15">
        <v>10</v>
      </c>
      <c r="H15" s="2">
        <f t="shared" si="2"/>
        <v>43435</v>
      </c>
      <c r="I15" s="5">
        <v>0.10761</v>
      </c>
      <c r="J15" s="5">
        <f t="shared" si="3"/>
        <v>2.7900000000000147E-4</v>
      </c>
      <c r="K15" s="5"/>
    </row>
    <row r="16" spans="1:11">
      <c r="A16">
        <v>11</v>
      </c>
      <c r="B16" s="2">
        <f t="shared" si="0"/>
        <v>43405</v>
      </c>
      <c r="C16" s="5">
        <v>6.6369999999999998E-2</v>
      </c>
      <c r="D16" s="5">
        <f>C16-C17</f>
        <v>-2.3029999999999995E-2</v>
      </c>
      <c r="E16" s="5"/>
      <c r="F16" s="5"/>
      <c r="G16">
        <v>11</v>
      </c>
      <c r="H16" s="2">
        <f t="shared" si="2"/>
        <v>43405</v>
      </c>
      <c r="I16" s="5">
        <v>0.107331</v>
      </c>
      <c r="J16" s="5">
        <f>I16-I17</f>
        <v>-1.7279000000000003E-2</v>
      </c>
      <c r="K16" s="5"/>
    </row>
    <row r="17" spans="1:11">
      <c r="A17">
        <v>12</v>
      </c>
      <c r="B17" s="2">
        <f t="shared" si="0"/>
        <v>43374</v>
      </c>
      <c r="C17" s="5">
        <v>8.9399999999999993E-2</v>
      </c>
      <c r="D17" s="5">
        <f>C17-C18</f>
        <v>4.8699999999999993E-3</v>
      </c>
      <c r="E17" s="5"/>
      <c r="F17" s="5"/>
      <c r="G17">
        <v>12</v>
      </c>
      <c r="H17" s="2">
        <f t="shared" si="2"/>
        <v>43374</v>
      </c>
      <c r="I17" s="5">
        <v>0.12461</v>
      </c>
      <c r="J17" s="5">
        <f>I17-I18</f>
        <v>5.0199999999999967E-3</v>
      </c>
      <c r="K17" s="5"/>
    </row>
    <row r="18" spans="1:11">
      <c r="A18">
        <v>13</v>
      </c>
      <c r="B18" s="2">
        <f t="shared" si="0"/>
        <v>43344</v>
      </c>
      <c r="C18" s="5">
        <v>8.4529999999999994E-2</v>
      </c>
      <c r="G18">
        <v>13</v>
      </c>
      <c r="H18" s="2">
        <f t="shared" si="2"/>
        <v>43344</v>
      </c>
      <c r="I18" s="5">
        <v>0.11959</v>
      </c>
    </row>
    <row r="19" spans="1:11">
      <c r="C19" t="s">
        <v>5</v>
      </c>
      <c r="D19" s="1">
        <f>AVERAGE(D6:D17)</f>
        <v>-4.4866666666666666E-3</v>
      </c>
      <c r="I19" t="s">
        <v>5</v>
      </c>
      <c r="J19" s="1">
        <f>AVERAGE(J6:J17)</f>
        <v>-1.9141666666666671E-3</v>
      </c>
    </row>
    <row r="20" spans="1:11">
      <c r="C20" t="s">
        <v>6</v>
      </c>
      <c r="D20" s="1">
        <v>0.02</v>
      </c>
      <c r="E20" t="s">
        <v>9</v>
      </c>
      <c r="I20" t="s">
        <v>6</v>
      </c>
      <c r="J20" s="1">
        <v>0.02</v>
      </c>
      <c r="K20" t="s">
        <v>9</v>
      </c>
    </row>
    <row r="21" spans="1:11">
      <c r="C21" t="s">
        <v>7</v>
      </c>
      <c r="D21" s="3">
        <f>STDEV(D6:D17)</f>
        <v>2.348202497591928E-2</v>
      </c>
      <c r="I21" t="s">
        <v>7</v>
      </c>
      <c r="J21" s="3">
        <f>STDEV(J6:J17)</f>
        <v>1.2658616805332343E-2</v>
      </c>
    </row>
    <row r="22" spans="1:11">
      <c r="C22" t="s">
        <v>0</v>
      </c>
      <c r="D22" s="3">
        <f>(D19-D20)/D21</f>
        <v>-1.0427834350648058</v>
      </c>
      <c r="I22" t="s">
        <v>0</v>
      </c>
      <c r="J22" s="3">
        <f>(J19-J20)/J21</f>
        <v>-1.7311659720543477</v>
      </c>
    </row>
    <row r="23" spans="1:11">
      <c r="C23" t="s">
        <v>8</v>
      </c>
      <c r="D23" s="6" t="str">
        <f>IF(D22&lt;1,"Not Good",IF(AND(D22&gt;=1,D22&lt;1.99),"Good",IF(AND(D22&gt;=2,D22&lt;2.99),"Really Good",IF(D22&gt;2.99,"Fabulous","?"))))</f>
        <v>Not Good</v>
      </c>
      <c r="I23" t="s">
        <v>8</v>
      </c>
      <c r="J23" s="6" t="str">
        <f>IF(J22&lt;1,"Not Good",IF(AND(J22&gt;=1,J22&lt;1.99),"Good",IF(AND(J22&gt;=2,J22&lt;2.99),"Really Good",IF(J22&gt;2.99,"Fabulous","?"))))</f>
        <v>Not Good</v>
      </c>
    </row>
    <row r="25" spans="1:11">
      <c r="E25" s="5"/>
    </row>
    <row r="26" spans="1:11">
      <c r="D26" s="4" t="s">
        <v>0</v>
      </c>
    </row>
    <row r="27" spans="1:11">
      <c r="D27" s="4" t="s">
        <v>11</v>
      </c>
    </row>
    <row r="28" spans="1:11">
      <c r="A28" s="4" t="s">
        <v>1</v>
      </c>
      <c r="B28" s="4" t="s">
        <v>2</v>
      </c>
      <c r="C28" s="4" t="s">
        <v>3</v>
      </c>
      <c r="D28" s="4" t="s">
        <v>4</v>
      </c>
      <c r="E28" s="4"/>
      <c r="F28" s="4"/>
    </row>
    <row r="29" spans="1:11">
      <c r="A29">
        <v>1</v>
      </c>
      <c r="B29" s="2">
        <v>43709</v>
      </c>
      <c r="C29" s="5">
        <v>5.4000000000000003E-3</v>
      </c>
      <c r="D29" s="5">
        <f>C29-C30</f>
        <v>-8.9999999999999976E-4</v>
      </c>
      <c r="E29" s="5"/>
      <c r="F29" s="5"/>
      <c r="J29" s="4" t="s">
        <v>0</v>
      </c>
    </row>
    <row r="30" spans="1:11">
      <c r="A30">
        <v>2</v>
      </c>
      <c r="B30" s="2">
        <f>EDATE(B29,-1)</f>
        <v>43678</v>
      </c>
      <c r="C30" s="5">
        <v>6.3E-3</v>
      </c>
      <c r="D30" s="5">
        <f>C30-C31</f>
        <v>1.2599999999999998E-3</v>
      </c>
      <c r="E30" s="5"/>
      <c r="F30" s="5"/>
      <c r="J30" s="4" t="s">
        <v>13</v>
      </c>
    </row>
    <row r="31" spans="1:11">
      <c r="A31">
        <v>3</v>
      </c>
      <c r="B31" s="2">
        <f>EDATE(B30,-1)</f>
        <v>43647</v>
      </c>
      <c r="C31" s="5">
        <v>5.0400000000000002E-3</v>
      </c>
      <c r="D31" s="5">
        <f>C31-C32</f>
        <v>9.1500000000000001E-3</v>
      </c>
      <c r="E31" s="5"/>
      <c r="F31" s="5"/>
      <c r="G31" s="4" t="s">
        <v>1</v>
      </c>
      <c r="H31" s="4" t="s">
        <v>2</v>
      </c>
      <c r="I31" s="4" t="s">
        <v>3</v>
      </c>
      <c r="J31" s="4" t="s">
        <v>4</v>
      </c>
      <c r="K31" s="4" t="s">
        <v>15</v>
      </c>
    </row>
    <row r="32" spans="1:11">
      <c r="A32">
        <v>4</v>
      </c>
      <c r="B32" s="2">
        <f t="shared" ref="B32:B41" si="4">EDATE(B31,-1)</f>
        <v>43617</v>
      </c>
      <c r="C32" s="5">
        <v>-4.1099999999999999E-3</v>
      </c>
      <c r="D32" s="5">
        <f t="shared" ref="D32:D38" si="5">C32-C33</f>
        <v>-9.11E-3</v>
      </c>
      <c r="E32" s="5"/>
      <c r="F32" s="5"/>
      <c r="G32">
        <v>1</v>
      </c>
      <c r="H32" s="2">
        <v>43709</v>
      </c>
      <c r="I32" s="5">
        <v>0.14945</v>
      </c>
      <c r="J32" s="5">
        <f>I32-I33</f>
        <v>-6.1599999999999988E-3</v>
      </c>
      <c r="K32" s="5">
        <f>J32-$J$46</f>
        <v>-2.6159999999999999E-2</v>
      </c>
    </row>
    <row r="33" spans="1:11">
      <c r="A33">
        <v>5</v>
      </c>
      <c r="B33" s="2">
        <f t="shared" si="4"/>
        <v>43586</v>
      </c>
      <c r="C33" s="5">
        <v>5.0000000000000001E-3</v>
      </c>
      <c r="D33" s="5">
        <f t="shared" si="5"/>
        <v>-1.2700000000000003E-3</v>
      </c>
      <c r="E33" s="5"/>
      <c r="F33" s="5"/>
      <c r="G33">
        <v>2</v>
      </c>
      <c r="H33" s="2">
        <f>EDATE(H32,-1)</f>
        <v>43678</v>
      </c>
      <c r="I33" s="5">
        <v>0.15561</v>
      </c>
      <c r="J33" s="5">
        <f>I33-I34</f>
        <v>1.0100000000000109E-3</v>
      </c>
      <c r="K33" s="5">
        <f t="shared" ref="K33:K43" si="6">J33-$J$46</f>
        <v>-1.898999999999999E-2</v>
      </c>
    </row>
    <row r="34" spans="1:11">
      <c r="A34">
        <v>6</v>
      </c>
      <c r="B34" s="2">
        <f t="shared" si="4"/>
        <v>43556</v>
      </c>
      <c r="C34" s="5">
        <v>6.2700000000000004E-3</v>
      </c>
      <c r="D34" s="5">
        <f t="shared" si="5"/>
        <v>-2.7199999999999993E-3</v>
      </c>
      <c r="E34" s="5"/>
      <c r="F34" s="5"/>
      <c r="G34">
        <v>3</v>
      </c>
      <c r="H34" s="2">
        <f>EDATE(H33,-1)</f>
        <v>43647</v>
      </c>
      <c r="I34" s="5">
        <v>0.15459999999999999</v>
      </c>
      <c r="J34" s="5">
        <f>I34-I35</f>
        <v>3.1699999999999992E-2</v>
      </c>
      <c r="K34" s="5">
        <f t="shared" si="6"/>
        <v>1.1699999999999992E-2</v>
      </c>
    </row>
    <row r="35" spans="1:11">
      <c r="A35">
        <v>7</v>
      </c>
      <c r="B35" s="2">
        <f t="shared" si="4"/>
        <v>43525</v>
      </c>
      <c r="C35" s="5">
        <v>8.9899999999999997E-3</v>
      </c>
      <c r="D35" s="5">
        <f t="shared" si="5"/>
        <v>6.0199999999999993E-3</v>
      </c>
      <c r="E35" s="5"/>
      <c r="F35" s="5"/>
      <c r="G35">
        <v>4</v>
      </c>
      <c r="H35" s="2">
        <f t="shared" ref="H35:H44" si="7">EDATE(H34,-1)</f>
        <v>43617</v>
      </c>
      <c r="I35" s="5">
        <v>0.1229</v>
      </c>
      <c r="J35" s="5">
        <f t="shared" ref="J35:J41" si="8">I35-I36</f>
        <v>-2.5920000000000012E-2</v>
      </c>
      <c r="K35" s="5">
        <f t="shared" si="6"/>
        <v>-4.5920000000000016E-2</v>
      </c>
    </row>
    <row r="36" spans="1:11">
      <c r="A36">
        <v>8</v>
      </c>
      <c r="B36" s="2">
        <f t="shared" si="4"/>
        <v>43497</v>
      </c>
      <c r="C36" s="5">
        <v>2.97E-3</v>
      </c>
      <c r="D36" s="5">
        <f t="shared" si="5"/>
        <v>1.5629999999999998E-2</v>
      </c>
      <c r="E36" s="5"/>
      <c r="F36" s="5"/>
      <c r="G36">
        <v>5</v>
      </c>
      <c r="H36" s="2">
        <f t="shared" si="7"/>
        <v>43586</v>
      </c>
      <c r="I36" s="5">
        <v>0.14882000000000001</v>
      </c>
      <c r="J36" s="5">
        <f t="shared" si="8"/>
        <v>1.0920000000000013E-2</v>
      </c>
      <c r="K36" s="5">
        <f t="shared" si="6"/>
        <v>-9.0799999999999874E-3</v>
      </c>
    </row>
    <row r="37" spans="1:11">
      <c r="A37">
        <v>9</v>
      </c>
      <c r="B37" s="2">
        <f t="shared" si="4"/>
        <v>43466</v>
      </c>
      <c r="C37" s="5">
        <v>-1.2659999999999999E-2</v>
      </c>
      <c r="D37" s="5">
        <f t="shared" si="5"/>
        <v>-2.1839999999999998E-2</v>
      </c>
      <c r="E37" s="5"/>
      <c r="F37" s="5"/>
      <c r="G37">
        <v>6</v>
      </c>
      <c r="H37" s="2">
        <f t="shared" si="7"/>
        <v>43556</v>
      </c>
      <c r="I37" s="5">
        <v>0.13789999999999999</v>
      </c>
      <c r="J37" s="5">
        <f t="shared" si="8"/>
        <v>8.1400000000000083E-3</v>
      </c>
      <c r="K37" s="5">
        <f t="shared" si="6"/>
        <v>-1.1859999999999992E-2</v>
      </c>
    </row>
    <row r="38" spans="1:11">
      <c r="A38">
        <v>10</v>
      </c>
      <c r="B38" s="2">
        <f t="shared" si="4"/>
        <v>43435</v>
      </c>
      <c r="C38" s="5">
        <v>9.1800000000000007E-3</v>
      </c>
      <c r="D38" s="5">
        <f t="shared" si="5"/>
        <v>1.5600000000000006E-3</v>
      </c>
      <c r="E38" s="5"/>
      <c r="F38" s="5"/>
      <c r="G38">
        <v>7</v>
      </c>
      <c r="H38" s="2">
        <f t="shared" si="7"/>
        <v>43525</v>
      </c>
      <c r="I38" s="5">
        <v>0.12975999999999999</v>
      </c>
      <c r="J38" s="5">
        <f t="shared" si="8"/>
        <v>1.5569999999999987E-2</v>
      </c>
      <c r="K38" s="5">
        <f t="shared" si="6"/>
        <v>-4.4300000000000138E-3</v>
      </c>
    </row>
    <row r="39" spans="1:11">
      <c r="A39">
        <v>11</v>
      </c>
      <c r="B39" s="2">
        <f t="shared" si="4"/>
        <v>43405</v>
      </c>
      <c r="C39" s="5">
        <v>7.62E-3</v>
      </c>
      <c r="D39" s="5">
        <f>C39-C40</f>
        <v>-2.0389999999999998E-2</v>
      </c>
      <c r="E39" s="5"/>
      <c r="F39" s="5"/>
      <c r="G39">
        <v>8</v>
      </c>
      <c r="H39" s="2">
        <f t="shared" si="7"/>
        <v>43497</v>
      </c>
      <c r="I39" s="5">
        <v>0.11419</v>
      </c>
      <c r="J39" s="5">
        <f t="shared" si="8"/>
        <v>3.2039999999999999E-2</v>
      </c>
      <c r="K39" s="5">
        <f t="shared" si="6"/>
        <v>1.2039999999999999E-2</v>
      </c>
    </row>
    <row r="40" spans="1:11">
      <c r="A40">
        <v>12</v>
      </c>
      <c r="B40" s="2">
        <f t="shared" si="4"/>
        <v>43374</v>
      </c>
      <c r="C40" s="5">
        <v>2.801E-2</v>
      </c>
      <c r="D40" s="5">
        <f>C40-C41</f>
        <v>-3.4999999999999962E-4</v>
      </c>
      <c r="E40" s="5"/>
      <c r="F40" s="5"/>
      <c r="G40">
        <v>9</v>
      </c>
      <c r="H40" s="2">
        <f t="shared" si="7"/>
        <v>43466</v>
      </c>
      <c r="I40" s="5">
        <v>8.2150000000000001E-2</v>
      </c>
      <c r="J40" s="5">
        <f t="shared" si="8"/>
        <v>-4.383999999999999E-2</v>
      </c>
      <c r="K40" s="5">
        <f t="shared" si="6"/>
        <v>-6.3839999999999994E-2</v>
      </c>
    </row>
    <row r="41" spans="1:11">
      <c r="A41">
        <v>13</v>
      </c>
      <c r="B41" s="2">
        <f t="shared" si="4"/>
        <v>43344</v>
      </c>
      <c r="C41" s="5">
        <v>2.836E-2</v>
      </c>
      <c r="G41">
        <v>10</v>
      </c>
      <c r="H41" s="2">
        <f t="shared" si="7"/>
        <v>43435</v>
      </c>
      <c r="I41" s="5">
        <v>0.12598999999999999</v>
      </c>
      <c r="J41" s="5">
        <f t="shared" si="8"/>
        <v>6.8299999999999889E-3</v>
      </c>
      <c r="K41" s="5">
        <f t="shared" si="6"/>
        <v>-1.3170000000000012E-2</v>
      </c>
    </row>
    <row r="42" spans="1:11">
      <c r="C42" t="s">
        <v>5</v>
      </c>
      <c r="D42" s="1">
        <f>AVERAGE(D29:D40)</f>
        <v>-1.9133333333333331E-3</v>
      </c>
      <c r="F42" s="5"/>
      <c r="G42">
        <v>11</v>
      </c>
      <c r="H42" s="2">
        <f t="shared" si="7"/>
        <v>43405</v>
      </c>
      <c r="I42" s="5">
        <v>0.11916</v>
      </c>
      <c r="J42" s="5">
        <f>I42-I43</f>
        <v>-2.7940000000000006E-2</v>
      </c>
      <c r="K42" s="5">
        <f t="shared" si="6"/>
        <v>-4.794000000000001E-2</v>
      </c>
    </row>
    <row r="43" spans="1:11">
      <c r="C43" t="s">
        <v>6</v>
      </c>
      <c r="D43" s="1">
        <v>0.02</v>
      </c>
      <c r="E43" t="s">
        <v>9</v>
      </c>
      <c r="G43">
        <v>12</v>
      </c>
      <c r="H43" s="2">
        <f t="shared" si="7"/>
        <v>43374</v>
      </c>
      <c r="I43" s="5">
        <v>0.14710000000000001</v>
      </c>
      <c r="J43" s="5">
        <f>I43-I44</f>
        <v>1.5600000000000058E-3</v>
      </c>
      <c r="K43" s="5">
        <f t="shared" si="6"/>
        <v>-1.8439999999999995E-2</v>
      </c>
    </row>
    <row r="44" spans="1:11">
      <c r="C44" t="s">
        <v>7</v>
      </c>
      <c r="D44" s="3">
        <f>STDEV(D29:D40)</f>
        <v>1.0912980039078845E-2</v>
      </c>
      <c r="G44">
        <v>13</v>
      </c>
      <c r="H44" s="2">
        <f t="shared" si="7"/>
        <v>43344</v>
      </c>
      <c r="I44" s="5">
        <v>0.14554</v>
      </c>
    </row>
    <row r="45" spans="1:11">
      <c r="C45" t="s">
        <v>0</v>
      </c>
      <c r="D45" s="3">
        <f>(D42-D43)/D44</f>
        <v>-2.0080063607614753</v>
      </c>
      <c r="I45" t="s">
        <v>5</v>
      </c>
      <c r="J45" s="1">
        <f>AVERAGE(J32:J43)</f>
        <v>3.2583333333333309E-4</v>
      </c>
    </row>
    <row r="46" spans="1:11">
      <c r="C46" t="s">
        <v>8</v>
      </c>
      <c r="D46" s="6" t="str">
        <f>IF(D45&lt;1,"Not Good",IF(AND(D45&gt;=1,D45&lt;1.99),"Good",IF(AND(D45&gt;=2,D45&lt;2.99),"Really Good",IF(D45&gt;2.99,"Fabulous","?"))))</f>
        <v>Not Good</v>
      </c>
      <c r="I46" t="s">
        <v>6</v>
      </c>
      <c r="J46" s="1">
        <v>0.02</v>
      </c>
      <c r="K46" t="s">
        <v>9</v>
      </c>
    </row>
    <row r="47" spans="1:11">
      <c r="I47" t="s">
        <v>7</v>
      </c>
      <c r="J47" s="3">
        <f>STDEV(J32:J43)</f>
        <v>2.3199906527371784E-2</v>
      </c>
    </row>
    <row r="48" spans="1:11">
      <c r="I48" t="s">
        <v>14</v>
      </c>
      <c r="J48" s="1">
        <f>J45-J46</f>
        <v>-1.9674166666666666E-2</v>
      </c>
    </row>
    <row r="49" spans="2:11">
      <c r="I49" t="s">
        <v>0</v>
      </c>
      <c r="J49" s="3">
        <f>(J45-J46)/J47</f>
        <v>-0.84802784198525238</v>
      </c>
    </row>
    <row r="50" spans="2:11">
      <c r="B50">
        <v>290.74</v>
      </c>
      <c r="C50">
        <f>(B50-B51)/B51</f>
        <v>-1.3905847239180457E-2</v>
      </c>
      <c r="I50" t="s">
        <v>8</v>
      </c>
      <c r="J50" s="6" t="str">
        <f>IF(J49&lt;1,"Not Good",IF(AND(J49&gt;=1,J49&lt;1.99),"Good",IF(AND(J49&gt;=2,J49&lt;2.99),"Really Good",IF(J49&gt;2.99,"Fabulous","?"))))</f>
        <v>Not Good</v>
      </c>
    </row>
    <row r="51" spans="2:11">
      <c r="B51">
        <v>294.83999999999997</v>
      </c>
    </row>
    <row r="55" spans="2:11">
      <c r="J55" s="4" t="s">
        <v>0</v>
      </c>
    </row>
    <row r="56" spans="2:11">
      <c r="J56" s="4" t="s">
        <v>13</v>
      </c>
    </row>
    <row r="57" spans="2:11">
      <c r="G57" s="4" t="s">
        <v>1</v>
      </c>
      <c r="H57" s="4" t="s">
        <v>2</v>
      </c>
      <c r="I57" s="4" t="s">
        <v>18</v>
      </c>
      <c r="J57" s="4" t="s">
        <v>4</v>
      </c>
      <c r="K57" s="4" t="s">
        <v>15</v>
      </c>
    </row>
    <row r="58" spans="2:11">
      <c r="G58">
        <v>1</v>
      </c>
      <c r="H58" s="2">
        <v>43435</v>
      </c>
      <c r="I58" s="8">
        <v>279.3</v>
      </c>
      <c r="J58" s="5">
        <f>(I58-I59)/I59</f>
        <v>2.1169244268948194E-2</v>
      </c>
      <c r="K58" s="5">
        <f>J58-$J$46</f>
        <v>1.1692442689481934E-3</v>
      </c>
    </row>
    <row r="59" spans="2:11">
      <c r="G59">
        <v>2</v>
      </c>
      <c r="H59" s="2">
        <f>EDATE(H58,-1)</f>
        <v>43405</v>
      </c>
      <c r="I59" s="8">
        <v>273.51</v>
      </c>
      <c r="J59" s="5">
        <f t="shared" ref="J59:J69" si="9">(I59-I60)/I60</f>
        <v>-6.2455009769307325E-2</v>
      </c>
      <c r="K59" s="5">
        <f t="shared" ref="K59:K69" si="10">J59-$J$46</f>
        <v>-8.2455009769307322E-2</v>
      </c>
    </row>
    <row r="60" spans="2:11">
      <c r="G60">
        <v>3</v>
      </c>
      <c r="H60" s="2">
        <f>EDATE(H59,-1)</f>
        <v>43374</v>
      </c>
      <c r="I60" s="8">
        <v>291.73</v>
      </c>
      <c r="J60" s="5">
        <f t="shared" si="9"/>
        <v>6.625030192194941E-3</v>
      </c>
      <c r="K60" s="5">
        <f t="shared" si="10"/>
        <v>-1.3374969807805059E-2</v>
      </c>
    </row>
    <row r="61" spans="2:11">
      <c r="G61">
        <v>4</v>
      </c>
      <c r="H61" s="2">
        <f t="shared" ref="H61:H70" si="11">EDATE(H60,-1)</f>
        <v>43344</v>
      </c>
      <c r="I61" s="8">
        <v>289.81</v>
      </c>
      <c r="J61" s="5">
        <f t="shared" si="9"/>
        <v>3.1866410311187025E-2</v>
      </c>
      <c r="K61" s="5">
        <f t="shared" si="10"/>
        <v>1.1866410311187025E-2</v>
      </c>
    </row>
    <row r="62" spans="2:11">
      <c r="G62">
        <v>5</v>
      </c>
      <c r="H62" s="2">
        <f t="shared" si="11"/>
        <v>43313</v>
      </c>
      <c r="I62" s="8">
        <v>280.86</v>
      </c>
      <c r="J62" s="5">
        <f t="shared" si="9"/>
        <v>3.310527477378062E-2</v>
      </c>
      <c r="K62" s="5">
        <f t="shared" si="10"/>
        <v>1.310527477378062E-2</v>
      </c>
    </row>
    <row r="63" spans="2:11">
      <c r="G63">
        <v>6</v>
      </c>
      <c r="H63" s="2">
        <f t="shared" si="11"/>
        <v>43282</v>
      </c>
      <c r="I63" s="8">
        <v>271.86</v>
      </c>
      <c r="J63" s="5">
        <f t="shared" si="9"/>
        <v>-6.3596491228070503E-3</v>
      </c>
      <c r="K63" s="5">
        <f t="shared" si="10"/>
        <v>-2.6359649122807052E-2</v>
      </c>
    </row>
    <row r="64" spans="2:11">
      <c r="G64">
        <v>7</v>
      </c>
      <c r="H64" s="2">
        <f t="shared" si="11"/>
        <v>43252</v>
      </c>
      <c r="I64" s="8">
        <v>273.60000000000002</v>
      </c>
      <c r="J64" s="5">
        <f t="shared" si="9"/>
        <v>3.2530757038267057E-2</v>
      </c>
      <c r="K64" s="5">
        <f t="shared" si="10"/>
        <v>1.2530757038267056E-2</v>
      </c>
    </row>
    <row r="65" spans="2:11">
      <c r="G65">
        <v>8</v>
      </c>
      <c r="H65" s="2">
        <f t="shared" si="11"/>
        <v>43221</v>
      </c>
      <c r="I65" s="8">
        <v>264.98</v>
      </c>
      <c r="J65" s="5">
        <f t="shared" si="9"/>
        <v>2.9168446809336973E-2</v>
      </c>
      <c r="K65" s="5">
        <f t="shared" si="10"/>
        <v>9.1684468093369727E-3</v>
      </c>
    </row>
    <row r="66" spans="2:11">
      <c r="G66">
        <v>9</v>
      </c>
      <c r="H66" s="2">
        <f t="shared" si="11"/>
        <v>43191</v>
      </c>
      <c r="I66" s="8">
        <v>257.47000000000003</v>
      </c>
      <c r="J66" s="5">
        <f t="shared" si="9"/>
        <v>-3.8214419125887043E-2</v>
      </c>
      <c r="K66" s="5">
        <f t="shared" si="10"/>
        <v>-5.821441912588704E-2</v>
      </c>
    </row>
    <row r="67" spans="2:11">
      <c r="G67">
        <v>10</v>
      </c>
      <c r="H67" s="2">
        <f t="shared" si="11"/>
        <v>43160</v>
      </c>
      <c r="I67" s="8">
        <v>267.7</v>
      </c>
      <c r="J67" s="5">
        <f t="shared" si="9"/>
        <v>-4.929327367000496E-2</v>
      </c>
      <c r="K67" s="5">
        <f t="shared" si="10"/>
        <v>-6.9293273670004957E-2</v>
      </c>
    </row>
    <row r="68" spans="2:11">
      <c r="G68">
        <v>11</v>
      </c>
      <c r="H68" s="2">
        <f t="shared" si="11"/>
        <v>43132</v>
      </c>
      <c r="I68" s="8">
        <v>281.58</v>
      </c>
      <c r="J68" s="5">
        <f t="shared" si="9"/>
        <v>4.7661569371581662E-2</v>
      </c>
      <c r="K68" s="5">
        <f t="shared" si="10"/>
        <v>2.7661569371581662E-2</v>
      </c>
    </row>
    <row r="69" spans="2:11">
      <c r="G69">
        <v>12</v>
      </c>
      <c r="H69" s="2">
        <f t="shared" si="11"/>
        <v>43101</v>
      </c>
      <c r="I69" s="8">
        <v>268.77</v>
      </c>
      <c r="J69" s="5">
        <f t="shared" si="9"/>
        <v>1.6297360659457017E-2</v>
      </c>
      <c r="K69" s="5">
        <f t="shared" si="10"/>
        <v>-3.7026393405429833E-3</v>
      </c>
    </row>
    <row r="70" spans="2:11">
      <c r="G70">
        <v>13</v>
      </c>
      <c r="H70" s="2">
        <f t="shared" si="11"/>
        <v>43070</v>
      </c>
      <c r="I70" s="8">
        <v>264.45999999999998</v>
      </c>
    </row>
    <row r="71" spans="2:11">
      <c r="I71" t="s">
        <v>5</v>
      </c>
      <c r="J71" s="9">
        <f>AVERAGE(J58:J69)</f>
        <v>5.1751451447289267E-3</v>
      </c>
    </row>
    <row r="72" spans="2:11">
      <c r="C72" s="3"/>
      <c r="I72" t="s">
        <v>6</v>
      </c>
      <c r="J72" s="10">
        <v>1.9599999999999999E-2</v>
      </c>
      <c r="K72" t="s">
        <v>9</v>
      </c>
    </row>
    <row r="73" spans="2:11">
      <c r="C73" s="3"/>
      <c r="I73" t="s">
        <v>7</v>
      </c>
      <c r="J73" s="3">
        <f>STDEV(J58:J69)</f>
        <v>3.6381300600682023E-2</v>
      </c>
    </row>
    <row r="74" spans="2:11">
      <c r="C74" s="3"/>
      <c r="I74" t="s">
        <v>14</v>
      </c>
      <c r="J74" s="1">
        <f>J71-J72</f>
        <v>-1.4424854855271074E-2</v>
      </c>
    </row>
    <row r="75" spans="2:11">
      <c r="C75" s="3"/>
      <c r="I75" t="s">
        <v>0</v>
      </c>
      <c r="J75" s="3">
        <f>(J71-J72)/J73</f>
        <v>-0.39649090651257962</v>
      </c>
    </row>
    <row r="76" spans="2:11">
      <c r="C76" s="3"/>
      <c r="I76" t="s">
        <v>8</v>
      </c>
      <c r="J76" s="6" t="str">
        <f>IF(J75&lt;1,"Not Good",IF(AND(J75&gt;=1,J75&lt;1.99),"Good",IF(AND(J75&gt;=2,J75&lt;2.99),"Really Good",IF(J75&gt;2.99,"Fabulous","?"))))</f>
        <v>Not Good</v>
      </c>
    </row>
    <row r="77" spans="2:11">
      <c r="B77" s="4" t="s">
        <v>16</v>
      </c>
      <c r="C77" s="3">
        <v>-0.4</v>
      </c>
    </row>
    <row r="78" spans="2:11">
      <c r="B78" s="4" t="s">
        <v>10</v>
      </c>
      <c r="C78" s="3">
        <v>-1.0427834350648058</v>
      </c>
    </row>
    <row r="79" spans="2:11">
      <c r="B79" s="4" t="s">
        <v>17</v>
      </c>
      <c r="C79" s="3">
        <v>-2.0080063607614753</v>
      </c>
    </row>
    <row r="80" spans="2:11">
      <c r="B80" s="4" t="s">
        <v>12</v>
      </c>
      <c r="C80" s="3">
        <v>-1.7311659720543477</v>
      </c>
    </row>
    <row r="81" spans="2:3">
      <c r="B81" s="4" t="s">
        <v>16</v>
      </c>
      <c r="C81" s="3">
        <v>-0.84802784198525238</v>
      </c>
    </row>
    <row r="83" spans="2:3">
      <c r="C83" s="3"/>
    </row>
    <row r="84" spans="2:3">
      <c r="C84" s="3"/>
    </row>
    <row r="85" spans="2:3">
      <c r="C85" s="3"/>
    </row>
    <row r="86" spans="2:3">
      <c r="C86" s="3"/>
    </row>
    <row r="87" spans="2:3">
      <c r="C87" s="3"/>
    </row>
    <row r="88" spans="2:3">
      <c r="C88" s="3"/>
    </row>
    <row r="89" spans="2:3">
      <c r="C89" s="3"/>
    </row>
    <row r="90" spans="2:3">
      <c r="C90" s="3"/>
    </row>
    <row r="91" spans="2:3">
      <c r="C91" s="3"/>
    </row>
  </sheetData>
  <pageMargins left="0.7" right="0.7" top="0.75" bottom="0.75" header="0.3" footer="0.3"/>
  <pageSetup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Kessler</dc:creator>
  <cp:lastModifiedBy>Sean Kessler</cp:lastModifiedBy>
  <dcterms:created xsi:type="dcterms:W3CDTF">2019-09-12T23:04:58Z</dcterms:created>
  <dcterms:modified xsi:type="dcterms:W3CDTF">2019-09-17T13:36:17Z</dcterms:modified>
</cp:coreProperties>
</file>