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3395" windowHeight="7485"/>
  </bookViews>
  <sheets>
    <sheet name="Sheet1" sheetId="1" r:id="rId1"/>
    <sheet name="Sheet2" sheetId="2" r:id="rId2"/>
    <sheet name="Sheet3" sheetId="3" r:id="rId3"/>
  </sheets>
  <functionGroups/>
  <calcPr calcId="125725"/>
</workbook>
</file>

<file path=xl/calcChain.xml><?xml version="1.0" encoding="utf-8"?>
<calcChain xmlns="http://schemas.openxmlformats.org/spreadsheetml/2006/main">
  <c r="F16" i="1"/>
  <c r="C16"/>
  <c r="B17"/>
  <c r="E11" l="1"/>
  <c r="B16"/>
  <c r="C15"/>
  <c r="I6" l="1"/>
  <c r="A7" s="1"/>
  <c r="A18" s="1"/>
  <c r="I5"/>
  <c r="A6" s="1"/>
  <c r="A17" s="1"/>
  <c r="E6"/>
  <c r="G11"/>
  <c r="D16" s="1"/>
  <c r="A16"/>
  <c r="H11"/>
  <c r="B11" l="1"/>
  <c r="G16" s="1"/>
  <c r="H16" s="1"/>
  <c r="E7"/>
  <c r="G6"/>
  <c r="F6"/>
  <c r="F7" s="1"/>
  <c r="D6"/>
  <c r="D7" s="1"/>
  <c r="C7"/>
  <c r="C6"/>
  <c r="B6"/>
  <c r="B7" s="1"/>
  <c r="G7" l="1"/>
  <c r="C18" s="1"/>
  <c r="D18" s="1"/>
  <c r="E18" s="1"/>
  <c r="C17"/>
  <c r="D17" s="1"/>
  <c r="E17" s="1"/>
  <c r="E16"/>
  <c r="F17"/>
  <c r="G17" s="1"/>
  <c r="H17" s="1"/>
  <c r="B18"/>
  <c r="F18" l="1"/>
  <c r="G18" s="1"/>
  <c r="H18" s="1"/>
</calcChain>
</file>

<file path=xl/sharedStrings.xml><?xml version="1.0" encoding="utf-8"?>
<sst xmlns="http://schemas.openxmlformats.org/spreadsheetml/2006/main" count="34" uniqueCount="27">
  <si>
    <t>Contracts</t>
  </si>
  <si>
    <t>Shares</t>
  </si>
  <si>
    <t>Strike Price</t>
  </si>
  <si>
    <t>Symbol</t>
  </si>
  <si>
    <t>Premium Received</t>
  </si>
  <si>
    <t>Option Type</t>
  </si>
  <si>
    <t>Spread (BP)</t>
  </si>
  <si>
    <t>Expiration Date</t>
  </si>
  <si>
    <t>Price @ Expiry</t>
  </si>
  <si>
    <t>Loss Point</t>
  </si>
  <si>
    <t>Covered Calls Option Analysis</t>
  </si>
  <si>
    <t>Price @ Purchase</t>
  </si>
  <si>
    <t>Gain/Loss Position</t>
  </si>
  <si>
    <t>Initial Outlay</t>
  </si>
  <si>
    <t>BA</t>
  </si>
  <si>
    <t>Bollinger 180 +-2 Standard Deviations</t>
  </si>
  <si>
    <t>Scenario</t>
  </si>
  <si>
    <t>User</t>
  </si>
  <si>
    <t>Result</t>
  </si>
  <si>
    <t>Premium</t>
  </si>
  <si>
    <t>At Strike +Premium</t>
  </si>
  <si>
    <t>At Expiry - Premium</t>
  </si>
  <si>
    <t>At Expiry Price+Premium</t>
  </si>
  <si>
    <t>Gain/Loss (%) Position</t>
  </si>
  <si>
    <t>Price</t>
  </si>
  <si>
    <t>Volatility Assumptions</t>
  </si>
  <si>
    <t>Current Date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</si>
</sst>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8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Border="1"/>
    <xf numFmtId="10" fontId="0" fillId="0" borderId="0" xfId="0" applyNumberFormat="1"/>
    <xf numFmtId="164" fontId="0" fillId="0" borderId="0" xfId="0" applyNumberFormat="1" applyBorder="1"/>
    <xf numFmtId="0" fontId="18" fillId="0" borderId="0" xfId="0" applyFont="1"/>
    <xf numFmtId="0" fontId="0" fillId="0" borderId="14" xfId="0" applyBorder="1"/>
    <xf numFmtId="2" fontId="0" fillId="0" borderId="0" xfId="0" applyNumberFormat="1" applyBorder="1"/>
    <xf numFmtId="164" fontId="0" fillId="0" borderId="0" xfId="0" applyNumberFormat="1" applyBorder="1" applyAlignment="1">
      <alignment horizontal="right"/>
    </xf>
    <xf numFmtId="164" fontId="0" fillId="0" borderId="14" xfId="0" applyNumberFormat="1" applyBorder="1"/>
    <xf numFmtId="164" fontId="0" fillId="0" borderId="0" xfId="0" applyNumberFormat="1"/>
    <xf numFmtId="9" fontId="0" fillId="0" borderId="0" xfId="0" applyNumberFormat="1"/>
    <xf numFmtId="14" fontId="0" fillId="0" borderId="0" xfId="0" applyNumberFormat="1" applyBorder="1"/>
    <xf numFmtId="10" fontId="0" fillId="0" borderId="0" xfId="0" applyNumberFormat="1" applyBorder="1"/>
    <xf numFmtId="14" fontId="0" fillId="0" borderId="14" xfId="0" applyNumberFormat="1" applyBorder="1"/>
    <xf numFmtId="0" fontId="19" fillId="0" borderId="0" xfId="0" applyFont="1"/>
    <xf numFmtId="4" fontId="0" fillId="0" borderId="0" xfId="0" applyNumberFormat="1"/>
    <xf numFmtId="0" fontId="0" fillId="0" borderId="16" xfId="0" applyBorder="1"/>
    <xf numFmtId="0" fontId="0" fillId="0" borderId="17" xfId="0" applyBorder="1"/>
    <xf numFmtId="0" fontId="0" fillId="0" borderId="15" xfId="0" applyBorder="1"/>
    <xf numFmtId="164" fontId="0" fillId="0" borderId="0" xfId="0" applyNumberFormat="1" applyFill="1" applyBorder="1"/>
    <xf numFmtId="0" fontId="16" fillId="0" borderId="10" xfId="0" applyFont="1" applyBorder="1"/>
    <xf numFmtId="0" fontId="16" fillId="0" borderId="12" xfId="0" applyFont="1" applyBorder="1"/>
    <xf numFmtId="0" fontId="16" fillId="0" borderId="13" xfId="0" applyFont="1" applyBorder="1"/>
    <xf numFmtId="0" fontId="16" fillId="0" borderId="0" xfId="0" applyFont="1" applyBorder="1"/>
    <xf numFmtId="0" fontId="16" fillId="0" borderId="0" xfId="0" applyFont="1"/>
    <xf numFmtId="2" fontId="0" fillId="0" borderId="0" xfId="0" applyNumberFormat="1" applyFont="1" applyBorder="1"/>
    <xf numFmtId="164" fontId="0" fillId="0" borderId="0" xfId="0" applyNumberFormat="1" applyFont="1" applyBorder="1"/>
    <xf numFmtId="0" fontId="16" fillId="0" borderId="16" xfId="0" applyFont="1" applyBorder="1"/>
    <xf numFmtId="0" fontId="0" fillId="0" borderId="16" xfId="0" applyFont="1" applyBorder="1"/>
    <xf numFmtId="0" fontId="0" fillId="0" borderId="11" xfId="0" applyFont="1" applyBorder="1"/>
    <xf numFmtId="2" fontId="0" fillId="0" borderId="14" xfId="0" applyNumberFormat="1" applyFont="1" applyBorder="1"/>
    <xf numFmtId="4" fontId="0" fillId="0" borderId="13" xfId="0" applyNumberFormat="1" applyBorder="1"/>
    <xf numFmtId="4" fontId="0" fillId="0" borderId="16" xfId="0" applyNumberFormat="1" applyBorder="1"/>
    <xf numFmtId="4" fontId="0" fillId="0" borderId="11" xfId="0" applyNumberFormat="1" applyBorder="1"/>
    <xf numFmtId="4" fontId="0" fillId="0" borderId="16" xfId="0" applyNumberFormat="1" applyFont="1" applyBorder="1"/>
    <xf numFmtId="4" fontId="16" fillId="0" borderId="10" xfId="0" applyNumberFormat="1" applyFont="1" applyBorder="1"/>
    <xf numFmtId="0" fontId="16" fillId="0" borderId="18" xfId="0" applyFont="1" applyBorder="1"/>
    <xf numFmtId="0" fontId="16" fillId="0" borderId="19" xfId="0" applyFont="1" applyBorder="1"/>
    <xf numFmtId="0" fontId="16" fillId="0" borderId="20" xfId="0" applyFont="1" applyBorder="1"/>
    <xf numFmtId="0" fontId="16" fillId="0" borderId="21" xfId="0" applyFont="1" applyBorder="1"/>
    <xf numFmtId="0" fontId="16" fillId="0" borderId="22" xfId="0" applyFont="1" applyBorder="1"/>
    <xf numFmtId="164" fontId="0" fillId="0" borderId="21" xfId="0" applyNumberFormat="1" applyFont="1" applyBorder="1"/>
    <xf numFmtId="10" fontId="0" fillId="0" borderId="22" xfId="0" applyNumberFormat="1" applyBorder="1"/>
    <xf numFmtId="164" fontId="0" fillId="0" borderId="23" xfId="0" applyNumberFormat="1" applyFont="1" applyBorder="1"/>
    <xf numFmtId="164" fontId="0" fillId="0" borderId="24" xfId="0" applyNumberFormat="1" applyFont="1" applyBorder="1"/>
    <xf numFmtId="10" fontId="0" fillId="0" borderId="25" xfId="0" applyNumberFormat="1" applyBorder="1"/>
    <xf numFmtId="14" fontId="20" fillId="0" borderId="0" xfId="0" applyNumberFormat="1" applyFont="1" applyBorder="1"/>
    <xf numFmtId="0" fontId="20" fillId="0" borderId="0" xfId="0" applyFont="1" applyBorder="1"/>
    <xf numFmtId="164" fontId="20" fillId="0" borderId="0" xfId="0" applyNumberFormat="1" applyFont="1" applyBorder="1"/>
    <xf numFmtId="0" fontId="20" fillId="0" borderId="17" xfId="0" applyFont="1" applyBorder="1"/>
    <xf numFmtId="164" fontId="20" fillId="0" borderId="17" xfId="0" applyNumberFormat="1" applyFont="1" applyBorder="1"/>
    <xf numFmtId="164" fontId="20" fillId="0" borderId="15" xfId="0" applyNumberFormat="1" applyFont="1" applyBorder="1"/>
    <xf numFmtId="164" fontId="20" fillId="0" borderId="11" xfId="0" applyNumberFormat="1" applyFont="1" applyBorder="1"/>
    <xf numFmtId="164" fontId="20" fillId="0" borderId="14" xfId="0" applyNumberFormat="1" applyFont="1" applyBorder="1"/>
    <xf numFmtId="164" fontId="20" fillId="0" borderId="14" xfId="0" applyNumberFormat="1" applyFont="1" applyBorder="1" applyAlignment="1">
      <alignment horizontal="right"/>
    </xf>
    <xf numFmtId="14" fontId="20" fillId="0" borderId="14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R37"/>
  <sheetViews>
    <sheetView tabSelected="1" zoomScale="80" zoomScaleNormal="80" workbookViewId="0">
      <selection activeCell="F11" sqref="F11"/>
    </sheetView>
  </sheetViews>
  <sheetFormatPr defaultRowHeight="15"/>
  <cols>
    <col min="1" max="1" width="25.5703125" customWidth="1"/>
    <col min="2" max="2" width="14.5703125" customWidth="1"/>
    <col min="3" max="3" width="24" customWidth="1"/>
    <col min="4" max="4" width="24.85546875" customWidth="1"/>
    <col min="5" max="5" width="24.28515625" customWidth="1"/>
    <col min="6" max="6" width="18.85546875" customWidth="1"/>
    <col min="7" max="7" width="23.7109375" customWidth="1"/>
    <col min="8" max="8" width="23.28515625" customWidth="1"/>
    <col min="9" max="9" width="22.42578125" customWidth="1"/>
    <col min="10" max="10" width="18.140625" customWidth="1"/>
    <col min="11" max="11" width="22.42578125" customWidth="1"/>
    <col min="12" max="12" width="14" customWidth="1"/>
    <col min="13" max="13" width="23.42578125" customWidth="1"/>
    <col min="14" max="14" width="20" customWidth="1"/>
    <col min="15" max="15" width="23.28515625" customWidth="1"/>
    <col min="16" max="16" width="17.5703125" customWidth="1"/>
    <col min="17" max="17" width="20" bestFit="1" customWidth="1"/>
    <col min="18" max="18" width="13.5703125" bestFit="1" customWidth="1"/>
  </cols>
  <sheetData>
    <row r="2" spans="1:18" ht="23.25">
      <c r="D2" s="6" t="s">
        <v>10</v>
      </c>
    </row>
    <row r="3" spans="1:18" ht="15.75" thickBot="1">
      <c r="I3" s="26" t="s">
        <v>25</v>
      </c>
    </row>
    <row r="4" spans="1:18" ht="15.75" thickTop="1">
      <c r="A4" s="22" t="s">
        <v>16</v>
      </c>
      <c r="B4" s="23" t="s">
        <v>26</v>
      </c>
      <c r="C4" s="23" t="s">
        <v>3</v>
      </c>
      <c r="D4" s="23" t="s">
        <v>11</v>
      </c>
      <c r="E4" s="23" t="s">
        <v>8</v>
      </c>
      <c r="F4" s="23" t="s">
        <v>0</v>
      </c>
      <c r="G4" s="24" t="s">
        <v>1</v>
      </c>
      <c r="H4" s="25"/>
      <c r="I4" s="37" t="s">
        <v>15</v>
      </c>
      <c r="J4" s="33"/>
      <c r="L4" s="17"/>
    </row>
    <row r="5" spans="1:18">
      <c r="A5" s="18" t="s">
        <v>17</v>
      </c>
      <c r="B5" s="48">
        <v>42083</v>
      </c>
      <c r="C5" s="49" t="s">
        <v>14</v>
      </c>
      <c r="D5" s="50">
        <v>154.11000000000001</v>
      </c>
      <c r="E5" s="50">
        <v>148.22999999999999</v>
      </c>
      <c r="F5" s="49">
        <v>1</v>
      </c>
      <c r="G5" s="51">
        <v>100</v>
      </c>
      <c r="H5" s="3"/>
      <c r="I5" s="34" t="str">
        <f>"+2 Standard Deviations"</f>
        <v>+2 Standard Deviations</v>
      </c>
      <c r="J5" s="52">
        <v>160</v>
      </c>
      <c r="L5" s="17"/>
    </row>
    <row r="6" spans="1:18" ht="15.75" thickBot="1">
      <c r="A6" s="34" t="str">
        <f>I5</f>
        <v>+2 Standard Deviations</v>
      </c>
      <c r="B6" s="13">
        <f>B5</f>
        <v>42083</v>
      </c>
      <c r="C6" s="3" t="str">
        <f>C5</f>
        <v>BA</v>
      </c>
      <c r="D6" s="5">
        <f>D5</f>
        <v>154.11000000000001</v>
      </c>
      <c r="E6" s="5">
        <f>J5</f>
        <v>160</v>
      </c>
      <c r="F6" s="3">
        <f>F5</f>
        <v>1</v>
      </c>
      <c r="G6" s="19">
        <f>G5</f>
        <v>100</v>
      </c>
      <c r="H6" s="3"/>
      <c r="I6" s="35" t="str">
        <f>"-2 Standard Deviations"</f>
        <v>-2 Standard Deviations</v>
      </c>
      <c r="J6" s="53">
        <v>119</v>
      </c>
      <c r="L6" s="17"/>
    </row>
    <row r="7" spans="1:18" ht="16.5" thickTop="1" thickBot="1">
      <c r="A7" s="35" t="str">
        <f>I6</f>
        <v>-2 Standard Deviations</v>
      </c>
      <c r="B7" s="15">
        <f>B6</f>
        <v>42083</v>
      </c>
      <c r="C7" s="7" t="str">
        <f>C5</f>
        <v>BA</v>
      </c>
      <c r="D7" s="10">
        <f>D6</f>
        <v>154.11000000000001</v>
      </c>
      <c r="E7" s="10">
        <f>J6</f>
        <v>119</v>
      </c>
      <c r="F7" s="7">
        <f>F6</f>
        <v>1</v>
      </c>
      <c r="G7" s="20">
        <f>G6</f>
        <v>100</v>
      </c>
      <c r="H7" s="3"/>
    </row>
    <row r="8" spans="1:18" ht="15.75" thickTop="1">
      <c r="M8" s="13"/>
      <c r="N8" s="5"/>
      <c r="O8" s="3"/>
      <c r="P8" s="8"/>
      <c r="Q8" s="5"/>
      <c r="R8" s="14"/>
    </row>
    <row r="9" spans="1:18" ht="19.5" thickBot="1">
      <c r="B9" s="2"/>
      <c r="D9" s="16"/>
      <c r="E9" s="1"/>
      <c r="F9" s="16" t="s">
        <v>18</v>
      </c>
      <c r="I9" s="5"/>
      <c r="J9" s="9"/>
      <c r="K9" s="5"/>
      <c r="M9" s="13"/>
      <c r="N9" s="5"/>
      <c r="O9" s="3"/>
      <c r="P9" s="8"/>
      <c r="Q9" s="5"/>
      <c r="R9" s="14"/>
    </row>
    <row r="10" spans="1:18" ht="15.75" thickTop="1">
      <c r="B10" s="22" t="s">
        <v>13</v>
      </c>
      <c r="C10" s="23" t="s">
        <v>19</v>
      </c>
      <c r="D10" s="23" t="s">
        <v>2</v>
      </c>
      <c r="E10" s="23" t="s">
        <v>9</v>
      </c>
      <c r="F10" s="23" t="s">
        <v>7</v>
      </c>
      <c r="G10" s="23" t="s">
        <v>4</v>
      </c>
      <c r="H10" s="24" t="s">
        <v>5</v>
      </c>
      <c r="K10" s="21"/>
      <c r="Q10" s="5"/>
      <c r="R10" s="14"/>
    </row>
    <row r="11" spans="1:18" ht="15.75" thickBot="1">
      <c r="B11" s="54">
        <f>D5*G5</f>
        <v>15411.000000000002</v>
      </c>
      <c r="C11" s="55">
        <v>4.6500000000000004</v>
      </c>
      <c r="D11" s="56">
        <v>160</v>
      </c>
      <c r="E11" s="10">
        <f>$D$5-C11</f>
        <v>149.46</v>
      </c>
      <c r="F11" s="57">
        <v>42237</v>
      </c>
      <c r="G11" s="10">
        <f>C11*($F$5*100)</f>
        <v>465.00000000000006</v>
      </c>
      <c r="H11" s="20" t="str">
        <f>ContractType($E$5,D11)</f>
        <v>Out-Of-The-Money</v>
      </c>
      <c r="K11" s="21"/>
      <c r="Q11" s="5"/>
      <c r="R11" s="14"/>
    </row>
    <row r="12" spans="1:18" ht="15.75" thickTop="1">
      <c r="B12" s="3"/>
      <c r="C12" s="13"/>
      <c r="D12" s="3"/>
      <c r="E12" s="3"/>
      <c r="F12" s="5"/>
      <c r="G12" s="3"/>
      <c r="H12" s="3"/>
      <c r="I12" s="3"/>
      <c r="K12" s="21"/>
      <c r="Q12" s="5"/>
      <c r="R12" s="14"/>
    </row>
    <row r="13" spans="1:18" ht="15.75" thickBot="1">
      <c r="I13" s="3"/>
      <c r="J13" s="3"/>
      <c r="K13" s="9"/>
      <c r="L13" s="5"/>
      <c r="M13" s="13"/>
      <c r="N13" s="5"/>
      <c r="O13" s="3"/>
      <c r="P13" s="8"/>
      <c r="Q13" s="5"/>
      <c r="R13" s="14"/>
    </row>
    <row r="14" spans="1:18" ht="15.75" thickTop="1">
      <c r="A14" s="22"/>
      <c r="B14" s="23" t="s">
        <v>24</v>
      </c>
      <c r="C14" s="38" t="s">
        <v>12</v>
      </c>
      <c r="D14" s="39" t="s">
        <v>12</v>
      </c>
      <c r="E14" s="40" t="s">
        <v>23</v>
      </c>
      <c r="F14" s="38" t="s">
        <v>12</v>
      </c>
      <c r="G14" s="39" t="s">
        <v>12</v>
      </c>
      <c r="H14" s="40" t="s">
        <v>23</v>
      </c>
      <c r="K14" s="9"/>
      <c r="L14" s="5"/>
      <c r="M14" s="13"/>
      <c r="N14" s="5"/>
      <c r="O14" s="3"/>
      <c r="P14" s="8"/>
      <c r="Q14" s="5"/>
      <c r="R14" s="14"/>
    </row>
    <row r="15" spans="1:18">
      <c r="A15" s="29" t="s">
        <v>16</v>
      </c>
      <c r="B15" s="25" t="s">
        <v>6</v>
      </c>
      <c r="C15" s="41" t="str">
        <f>"@ Strike Price - Premium"</f>
        <v>@ Strike Price - Premium</v>
      </c>
      <c r="D15" s="25" t="s">
        <v>20</v>
      </c>
      <c r="E15" s="42" t="s">
        <v>20</v>
      </c>
      <c r="F15" s="41" t="s">
        <v>21</v>
      </c>
      <c r="G15" s="25" t="s">
        <v>22</v>
      </c>
      <c r="H15" s="42" t="s">
        <v>22</v>
      </c>
      <c r="K15" s="9"/>
      <c r="L15" s="5"/>
      <c r="M15" s="13"/>
      <c r="N15" s="5"/>
      <c r="O15" s="3"/>
      <c r="P15" s="8"/>
      <c r="Q15" s="5"/>
      <c r="R15" s="14"/>
    </row>
    <row r="16" spans="1:18">
      <c r="A16" s="30" t="str">
        <f>A5</f>
        <v>User</v>
      </c>
      <c r="B16" s="27">
        <f>(($D$11-E5)/$D$11)*100</f>
        <v>7.3562500000000055</v>
      </c>
      <c r="C16" s="43">
        <f>(($D$11*G5)-($D$5*$G$5))</f>
        <v>588.99999999999818</v>
      </c>
      <c r="D16" s="28">
        <f>C16+$G$11</f>
        <v>1053.9999999999982</v>
      </c>
      <c r="E16" s="44">
        <f>(($B$11+D16)-$B$11)/($B$11)</f>
        <v>6.8392706508338078E-2</v>
      </c>
      <c r="F16" s="43">
        <f>(G5*E5)-$B$11</f>
        <v>-588.00000000000364</v>
      </c>
      <c r="G16" s="28">
        <f>F16+$G$11</f>
        <v>-123.00000000000358</v>
      </c>
      <c r="H16" s="44">
        <f>(($B$11+G16)-$B$11)/$B$11</f>
        <v>-7.9813120498347691E-3</v>
      </c>
      <c r="K16" s="9"/>
      <c r="L16" s="5"/>
      <c r="M16" s="13"/>
      <c r="N16" s="5"/>
      <c r="O16" s="3"/>
      <c r="P16" s="8"/>
      <c r="Q16" s="5"/>
      <c r="R16" s="14"/>
    </row>
    <row r="17" spans="1:18">
      <c r="A17" s="36" t="str">
        <f>A6</f>
        <v>+2 Standard Deviations</v>
      </c>
      <c r="B17" s="27">
        <f>(($D$11-E6)/$D$11)*100</f>
        <v>0</v>
      </c>
      <c r="C17" s="43">
        <f>(($D$11*G6)-($D$5*$G$5))</f>
        <v>588.99999999999818</v>
      </c>
      <c r="D17" s="28">
        <f>C17+$G$11</f>
        <v>1053.9999999999982</v>
      </c>
      <c r="E17" s="44">
        <f t="shared" ref="E17:E18" si="0">(($B$11+D17)-$B$11)/($B$11)</f>
        <v>6.8392706508338078E-2</v>
      </c>
      <c r="F17" s="43">
        <f>(G6*E6)-$B$11</f>
        <v>588.99999999999818</v>
      </c>
      <c r="G17" s="28">
        <f>F17+$G$11</f>
        <v>1053.9999999999982</v>
      </c>
      <c r="H17" s="44">
        <f t="shared" ref="H17:H18" si="1">(($B$11+G17)-$B$11)/$B$11</f>
        <v>6.8392706508338078E-2</v>
      </c>
      <c r="K17" s="9"/>
      <c r="L17" s="5"/>
      <c r="M17" s="13"/>
      <c r="N17" s="5"/>
      <c r="O17" s="3"/>
      <c r="P17" s="8"/>
      <c r="Q17" s="5"/>
      <c r="R17" s="14"/>
    </row>
    <row r="18" spans="1:18" ht="15.75" thickBot="1">
      <c r="A18" s="31" t="str">
        <f>A7</f>
        <v>-2 Standard Deviations</v>
      </c>
      <c r="B18" s="32">
        <f>(($D$11-E7)/$D$11)*100</f>
        <v>25.624999999999996</v>
      </c>
      <c r="C18" s="45">
        <f>(($D$11*G7)-($D$5*$G$5))</f>
        <v>588.99999999999818</v>
      </c>
      <c r="D18" s="46">
        <f>C18+$G$11</f>
        <v>1053.9999999999982</v>
      </c>
      <c r="E18" s="47">
        <f t="shared" si="0"/>
        <v>6.8392706508338078E-2</v>
      </c>
      <c r="F18" s="45">
        <f>(G7*E7)-$B$11</f>
        <v>-3511.0000000000018</v>
      </c>
      <c r="G18" s="46">
        <f>F18+$G$11</f>
        <v>-3046.0000000000018</v>
      </c>
      <c r="H18" s="47">
        <f t="shared" si="1"/>
        <v>-0.19765102848614635</v>
      </c>
      <c r="K18" s="9"/>
      <c r="L18" s="5"/>
      <c r="M18" s="13"/>
      <c r="N18" s="5"/>
      <c r="O18" s="3"/>
      <c r="P18" s="8"/>
      <c r="Q18" s="5"/>
      <c r="R18" s="14"/>
    </row>
    <row r="19" spans="1:18" ht="15.75" thickTop="1">
      <c r="B19" s="2"/>
      <c r="J19" s="5"/>
      <c r="K19" s="9"/>
      <c r="L19" s="5"/>
      <c r="M19" s="13"/>
      <c r="N19" s="5"/>
      <c r="O19" s="3"/>
      <c r="P19" s="8"/>
      <c r="Q19" s="5"/>
      <c r="R19" s="14"/>
    </row>
    <row r="20" spans="1:18">
      <c r="B20" s="2"/>
      <c r="C20" s="12"/>
      <c r="D20" s="12"/>
      <c r="E20" s="11"/>
      <c r="J20" s="5"/>
      <c r="K20" s="9"/>
      <c r="L20" s="5"/>
      <c r="M20" s="13"/>
      <c r="N20" s="5"/>
      <c r="O20" s="3"/>
      <c r="P20" s="8"/>
      <c r="Q20" s="5"/>
      <c r="R20" s="14"/>
    </row>
    <row r="21" spans="1:18">
      <c r="B21" s="2"/>
      <c r="C21" s="12"/>
      <c r="D21" s="12"/>
      <c r="E21" s="11"/>
      <c r="G21" s="1"/>
      <c r="H21" s="11"/>
      <c r="I21" s="4"/>
      <c r="J21" s="5"/>
      <c r="K21" s="9"/>
      <c r="L21" s="5"/>
      <c r="M21" s="13"/>
      <c r="N21" s="5"/>
      <c r="O21" s="3"/>
      <c r="P21" s="8"/>
      <c r="Q21" s="5"/>
      <c r="R21" s="14"/>
    </row>
    <row r="22" spans="1:18">
      <c r="B22" s="2"/>
      <c r="C22" s="12"/>
      <c r="D22" s="9"/>
      <c r="E22" s="11"/>
      <c r="J22" s="5"/>
      <c r="K22" s="9"/>
      <c r="L22" s="5"/>
      <c r="M22" s="13"/>
      <c r="N22" s="5"/>
      <c r="O22" s="3"/>
      <c r="P22" s="8"/>
      <c r="Q22" s="5"/>
      <c r="R22" s="14"/>
    </row>
    <row r="23" spans="1:18">
      <c r="B23" s="2"/>
      <c r="C23" s="17"/>
      <c r="D23" s="12"/>
      <c r="E23" s="11"/>
      <c r="G23" s="1"/>
      <c r="H23" s="11"/>
      <c r="J23" s="5"/>
      <c r="K23" s="9"/>
      <c r="L23" s="5"/>
      <c r="M23" s="13"/>
      <c r="N23" s="5"/>
      <c r="O23" s="3"/>
      <c r="P23" s="8"/>
      <c r="Q23" s="5"/>
      <c r="R23" s="14"/>
    </row>
    <row r="24" spans="1:18">
      <c r="B24" s="2"/>
      <c r="C24" s="17"/>
      <c r="J24" s="5"/>
      <c r="K24" s="9"/>
      <c r="L24" s="5"/>
      <c r="M24" s="13"/>
      <c r="N24" s="5"/>
      <c r="O24" s="3"/>
      <c r="P24" s="8"/>
      <c r="Q24" s="5"/>
      <c r="R24" s="14"/>
    </row>
    <row r="25" spans="1:18">
      <c r="C25" s="17"/>
      <c r="J25" s="5"/>
      <c r="K25" s="9"/>
      <c r="L25" s="5"/>
      <c r="M25" s="13"/>
      <c r="N25" s="5"/>
      <c r="O25" s="3"/>
      <c r="P25" s="8"/>
      <c r="Q25" s="5"/>
      <c r="R25" s="14"/>
    </row>
    <row r="26" spans="1:18">
      <c r="C26" s="17"/>
      <c r="J26" s="5"/>
      <c r="K26" s="9"/>
      <c r="L26" s="5"/>
      <c r="M26" s="13"/>
      <c r="N26" s="5"/>
      <c r="O26" s="3"/>
      <c r="P26" s="8"/>
      <c r="Q26" s="5"/>
      <c r="R26" s="14"/>
    </row>
    <row r="27" spans="1:18">
      <c r="J27" s="5"/>
      <c r="K27" s="9"/>
      <c r="L27" s="5"/>
      <c r="M27" s="13"/>
      <c r="N27" s="5"/>
      <c r="O27" s="3"/>
      <c r="P27" s="8"/>
      <c r="Q27" s="5"/>
      <c r="R27" s="14"/>
    </row>
    <row r="28" spans="1:18">
      <c r="J28" s="5"/>
      <c r="K28" s="9"/>
      <c r="L28" s="5"/>
      <c r="M28" s="13"/>
      <c r="N28" s="5"/>
      <c r="O28" s="3"/>
      <c r="P28" s="8"/>
      <c r="Q28" s="5"/>
      <c r="R28" s="14"/>
    </row>
    <row r="29" spans="1:18">
      <c r="J29" s="5"/>
      <c r="K29" s="9"/>
      <c r="L29" s="5"/>
      <c r="M29" s="13"/>
      <c r="N29" s="5"/>
      <c r="O29" s="3"/>
      <c r="P29" s="8"/>
      <c r="Q29" s="5"/>
      <c r="R29" s="14"/>
    </row>
    <row r="30" spans="1:18">
      <c r="J30" s="5"/>
      <c r="K30" s="9"/>
      <c r="L30" s="5"/>
      <c r="M30" s="13"/>
      <c r="N30" s="5"/>
      <c r="O30" s="3"/>
      <c r="P30" s="8"/>
      <c r="Q30" s="5"/>
      <c r="R30" s="14"/>
    </row>
    <row r="31" spans="1:18">
      <c r="J31" s="5"/>
      <c r="K31" s="9"/>
      <c r="L31" s="5"/>
      <c r="M31" s="13"/>
      <c r="N31" s="5"/>
      <c r="O31" s="3"/>
      <c r="P31" s="8"/>
      <c r="Q31" s="5"/>
      <c r="R31" s="14"/>
    </row>
    <row r="32" spans="1:18">
      <c r="J32" s="5"/>
      <c r="K32" s="9"/>
      <c r="L32" s="5"/>
      <c r="M32" s="13"/>
      <c r="N32" s="5"/>
      <c r="O32" s="3"/>
      <c r="P32" s="8"/>
      <c r="Q32" s="5"/>
      <c r="R32" s="14"/>
    </row>
    <row r="33" spans="3:18">
      <c r="J33" s="5"/>
      <c r="K33" s="9"/>
      <c r="L33" s="5"/>
      <c r="M33" s="13"/>
      <c r="N33" s="5"/>
      <c r="O33" s="3"/>
      <c r="P33" s="8"/>
      <c r="Q33" s="5"/>
      <c r="R33" s="14"/>
    </row>
    <row r="35" spans="3:18">
      <c r="C35" s="1"/>
      <c r="D35" s="11"/>
      <c r="E35" s="1"/>
      <c r="I35" s="1"/>
    </row>
    <row r="36" spans="3:18">
      <c r="C36" s="1"/>
      <c r="D36" s="11"/>
      <c r="E36" s="1"/>
      <c r="I36" s="1"/>
    </row>
    <row r="37" spans="3:18">
      <c r="C37" s="1"/>
      <c r="D37" s="11"/>
      <c r="E37" s="1"/>
      <c r="I37" s="1"/>
    </row>
  </sheetData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</dc:creator>
  <cp:lastModifiedBy>Sean</cp:lastModifiedBy>
  <dcterms:created xsi:type="dcterms:W3CDTF">2014-04-09T01:32:26Z</dcterms:created>
  <dcterms:modified xsi:type="dcterms:W3CDTF">2015-03-26T21:13:18Z</dcterms:modified>
</cp:coreProperties>
</file>