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boneyard\marketdata\Database\"/>
    </mc:Choice>
  </mc:AlternateContent>
  <bookViews>
    <workbookView xWindow="0" yWindow="0" windowWidth="19125" windowHeight="11573"/>
  </bookViews>
  <sheets>
    <sheet name="history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G119" i="1" l="1"/>
  <c r="F119" i="1"/>
  <c r="G118" i="1"/>
  <c r="F118" i="1"/>
  <c r="G117" i="1"/>
  <c r="F117" i="1"/>
  <c r="G116" i="1"/>
  <c r="F116" i="1"/>
  <c r="G115" i="1"/>
  <c r="F115" i="1"/>
  <c r="G114" i="1"/>
  <c r="F114" i="1"/>
  <c r="G113" i="1"/>
  <c r="F113" i="1"/>
  <c r="G112" i="1"/>
  <c r="F112" i="1"/>
  <c r="G111" i="1"/>
  <c r="F111" i="1"/>
  <c r="G110" i="1"/>
  <c r="F110" i="1"/>
  <c r="G109" i="1"/>
  <c r="F109" i="1"/>
  <c r="G108" i="1"/>
  <c r="F108" i="1"/>
  <c r="G107" i="1"/>
  <c r="F107" i="1"/>
  <c r="G106" i="1"/>
  <c r="F106" i="1"/>
  <c r="G105" i="1"/>
  <c r="F105" i="1"/>
  <c r="G104" i="1"/>
  <c r="F104" i="1"/>
  <c r="G103" i="1"/>
  <c r="F103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G92" i="1"/>
  <c r="F92" i="1"/>
  <c r="G91" i="1"/>
  <c r="F91" i="1"/>
  <c r="G90" i="1"/>
  <c r="F90" i="1"/>
  <c r="G89" i="1"/>
  <c r="F89" i="1"/>
  <c r="G88" i="1"/>
  <c r="F88" i="1"/>
  <c r="G87" i="1"/>
  <c r="F87" i="1"/>
  <c r="G86" i="1"/>
  <c r="F86" i="1"/>
  <c r="G85" i="1"/>
  <c r="F85" i="1"/>
  <c r="G84" i="1"/>
  <c r="F84" i="1"/>
  <c r="G83" i="1"/>
  <c r="F83" i="1"/>
  <c r="G82" i="1"/>
  <c r="F82" i="1"/>
  <c r="G81" i="1"/>
  <c r="F81" i="1"/>
  <c r="G80" i="1"/>
  <c r="F80" i="1"/>
  <c r="G79" i="1"/>
  <c r="F79" i="1"/>
  <c r="G78" i="1"/>
  <c r="G77" i="1"/>
  <c r="F78" i="1"/>
  <c r="F77" i="1"/>
  <c r="F130" i="1"/>
  <c r="I130" i="1"/>
  <c r="I78" i="1"/>
  <c r="I109" i="1"/>
  <c r="I108" i="1"/>
  <c r="I88" i="1"/>
  <c r="I107" i="1"/>
  <c r="I106" i="1"/>
  <c r="I79" i="1"/>
  <c r="I77" i="1"/>
  <c r="I89" i="1"/>
  <c r="I99" i="1"/>
  <c r="I94" i="1"/>
  <c r="I118" i="1"/>
  <c r="I86" i="1"/>
  <c r="I105" i="1"/>
  <c r="I119" i="1"/>
  <c r="I95" i="1"/>
  <c r="I87" i="1"/>
  <c r="I98" i="1"/>
  <c r="I117" i="1"/>
  <c r="I97" i="1"/>
  <c r="I96" i="1"/>
  <c r="I115" i="1"/>
  <c r="I104" i="1"/>
  <c r="I84" i="1"/>
  <c r="I103" i="1"/>
  <c r="I83" i="1"/>
  <c r="I102" i="1"/>
  <c r="I82" i="1"/>
  <c r="I111" i="1"/>
  <c r="I81" i="1"/>
  <c r="I110" i="1"/>
  <c r="I90" i="1"/>
  <c r="I116" i="1"/>
  <c r="I85" i="1"/>
  <c r="I114" i="1"/>
  <c r="I113" i="1"/>
  <c r="I93" i="1"/>
  <c r="I112" i="1"/>
  <c r="I92" i="1"/>
  <c r="I101" i="1"/>
  <c r="I91" i="1"/>
  <c r="I100" i="1"/>
  <c r="I80" i="1"/>
  <c r="F7" i="1" l="1"/>
  <c r="F10" i="1"/>
  <c r="F9" i="1"/>
  <c r="F12" i="1"/>
  <c r="F11" i="1"/>
  <c r="F14" i="1"/>
  <c r="F13" i="1"/>
  <c r="F16" i="1"/>
  <c r="F15" i="1"/>
  <c r="F18" i="1"/>
  <c r="F17" i="1"/>
  <c r="F20" i="1"/>
  <c r="F19" i="1"/>
  <c r="F22" i="1"/>
  <c r="F21" i="1"/>
  <c r="F24" i="1"/>
  <c r="F23" i="1"/>
  <c r="F26" i="1"/>
  <c r="F25" i="1"/>
  <c r="F28" i="1"/>
  <c r="F27" i="1"/>
  <c r="F30" i="1"/>
  <c r="F29" i="1"/>
  <c r="F32" i="1"/>
  <c r="F31" i="1"/>
  <c r="F34" i="1"/>
  <c r="F33" i="1"/>
  <c r="F36" i="1"/>
  <c r="F35" i="1"/>
  <c r="F38" i="1"/>
  <c r="F37" i="1"/>
  <c r="F40" i="1"/>
  <c r="F39" i="1"/>
  <c r="F42" i="1"/>
  <c r="F41" i="1"/>
  <c r="F44" i="1"/>
  <c r="F43" i="1"/>
  <c r="F46" i="1"/>
  <c r="F45" i="1"/>
  <c r="F48" i="1"/>
  <c r="F47" i="1"/>
  <c r="F50" i="1"/>
  <c r="F49" i="1"/>
  <c r="F52" i="1"/>
  <c r="F51" i="1"/>
  <c r="F54" i="1"/>
  <c r="F53" i="1"/>
  <c r="F56" i="1"/>
  <c r="F55" i="1"/>
  <c r="F58" i="1"/>
  <c r="F57" i="1"/>
  <c r="F60" i="1"/>
  <c r="F59" i="1"/>
  <c r="F62" i="1"/>
  <c r="F61" i="1"/>
  <c r="F64" i="1"/>
  <c r="F63" i="1"/>
  <c r="F66" i="1"/>
  <c r="F65" i="1"/>
  <c r="F68" i="1"/>
  <c r="F67" i="1"/>
  <c r="F70" i="1"/>
  <c r="F69" i="1"/>
  <c r="F72" i="1"/>
  <c r="F71" i="1"/>
  <c r="F74" i="1"/>
  <c r="F73" i="1"/>
  <c r="F76" i="1"/>
  <c r="F75" i="1"/>
  <c r="F8" i="1"/>
  <c r="G76" i="1"/>
  <c r="G73" i="1"/>
  <c r="G74" i="1"/>
  <c r="G71" i="1"/>
  <c r="G72" i="1"/>
  <c r="G69" i="1"/>
  <c r="G70" i="1"/>
  <c r="G67" i="1"/>
  <c r="G68" i="1"/>
  <c r="G65" i="1"/>
  <c r="G66" i="1"/>
  <c r="G63" i="1"/>
  <c r="G64" i="1"/>
  <c r="G61" i="1"/>
  <c r="G62" i="1"/>
  <c r="G59" i="1"/>
  <c r="G60" i="1"/>
  <c r="G57" i="1"/>
  <c r="G58" i="1"/>
  <c r="G55" i="1"/>
  <c r="G56" i="1"/>
  <c r="G53" i="1"/>
  <c r="G54" i="1"/>
  <c r="G51" i="1"/>
  <c r="G52" i="1"/>
  <c r="G49" i="1"/>
  <c r="G50" i="1"/>
  <c r="G47" i="1"/>
  <c r="G48" i="1"/>
  <c r="G45" i="1"/>
  <c r="G46" i="1"/>
  <c r="G43" i="1"/>
  <c r="G44" i="1"/>
  <c r="G41" i="1"/>
  <c r="G42" i="1"/>
  <c r="G39" i="1"/>
  <c r="G40" i="1"/>
  <c r="G37" i="1"/>
  <c r="G38" i="1"/>
  <c r="G35" i="1"/>
  <c r="G36" i="1"/>
  <c r="G33" i="1"/>
  <c r="G34" i="1"/>
  <c r="G31" i="1"/>
  <c r="G32" i="1"/>
  <c r="G29" i="1"/>
  <c r="G30" i="1"/>
  <c r="G27" i="1"/>
  <c r="G28" i="1"/>
  <c r="G25" i="1"/>
  <c r="G26" i="1"/>
  <c r="G23" i="1"/>
  <c r="G24" i="1"/>
  <c r="G21" i="1"/>
  <c r="G22" i="1"/>
  <c r="G19" i="1"/>
  <c r="G20" i="1"/>
  <c r="G17" i="1"/>
  <c r="G18" i="1"/>
  <c r="G15" i="1"/>
  <c r="G16" i="1"/>
  <c r="G13" i="1"/>
  <c r="G14" i="1"/>
  <c r="G11" i="1"/>
  <c r="G12" i="1"/>
  <c r="G9" i="1"/>
  <c r="G10" i="1"/>
  <c r="G7" i="1"/>
  <c r="G8" i="1"/>
  <c r="G75" i="1"/>
  <c r="I63" i="1"/>
  <c r="I58" i="1"/>
  <c r="I46" i="1"/>
  <c r="I16" i="1"/>
  <c r="I52" i="1"/>
  <c r="I7" i="1"/>
  <c r="I26" i="1"/>
  <c r="I44" i="1"/>
  <c r="I37" i="1"/>
  <c r="I38" i="1"/>
  <c r="I49" i="1"/>
  <c r="I17" i="1"/>
  <c r="I50" i="1"/>
  <c r="I56" i="1"/>
  <c r="I57" i="1"/>
  <c r="I35" i="1"/>
  <c r="I55" i="1"/>
  <c r="I18" i="1"/>
  <c r="I76" i="1"/>
  <c r="I36" i="1"/>
  <c r="I9" i="1"/>
  <c r="I10" i="1"/>
  <c r="I43" i="1"/>
  <c r="I21" i="1"/>
  <c r="I47" i="1"/>
  <c r="I30" i="1"/>
  <c r="I13" i="1"/>
  <c r="I48" i="1"/>
  <c r="I64" i="1"/>
  <c r="I24" i="1"/>
  <c r="I54" i="1"/>
  <c r="I39" i="1"/>
  <c r="I73" i="1"/>
  <c r="I20" i="1"/>
  <c r="I15" i="1"/>
  <c r="I29" i="1"/>
  <c r="I27" i="1"/>
  <c r="I65" i="1"/>
  <c r="I66" i="1"/>
  <c r="I12" i="1"/>
  <c r="I72" i="1"/>
  <c r="I61" i="1"/>
  <c r="I41" i="1"/>
  <c r="I62" i="1"/>
  <c r="I22" i="1"/>
  <c r="I34" i="1"/>
  <c r="I59" i="1"/>
  <c r="I53" i="1"/>
  <c r="I40" i="1"/>
  <c r="I69" i="1"/>
  <c r="I67" i="1"/>
  <c r="I28" i="1"/>
  <c r="I75" i="1"/>
  <c r="I11" i="1"/>
  <c r="I51" i="1"/>
  <c r="I71" i="1"/>
  <c r="I42" i="1"/>
  <c r="I14" i="1"/>
  <c r="I74" i="1"/>
  <c r="I19" i="1"/>
  <c r="I60" i="1"/>
  <c r="I31" i="1"/>
  <c r="I70" i="1"/>
  <c r="I68" i="1"/>
  <c r="I25" i="1"/>
  <c r="I23" i="1"/>
  <c r="I33" i="1"/>
  <c r="I45" i="1"/>
  <c r="I32" i="1"/>
  <c r="I8" i="1"/>
</calcChain>
</file>

<file path=xl/sharedStrings.xml><?xml version="1.0" encoding="utf-8"?>
<sst xmlns="http://schemas.openxmlformats.org/spreadsheetml/2006/main" count="365" uniqueCount="20">
  <si>
    <t>Date</t>
  </si>
  <si>
    <t>Investment</t>
  </si>
  <si>
    <t>Transaction Type</t>
  </si>
  <si>
    <t>Amount</t>
  </si>
  <si>
    <t>Shares/Unit</t>
  </si>
  <si>
    <t>VANG STR SMCP EQ INV</t>
  </si>
  <si>
    <t>Contributions</t>
  </si>
  <si>
    <t>BERKSHIRE CLASS B</t>
  </si>
  <si>
    <t>Dividend</t>
  </si>
  <si>
    <t>Price/Share</t>
  </si>
  <si>
    <t>SYMBOL</t>
  </si>
  <si>
    <t>ACCOUNT</t>
  </si>
  <si>
    <t>401K-74519</t>
  </si>
  <si>
    <t xml:space="preserve">Instructions: Log onto the plan website.  You can use c:\1\sheets\finances to get the credentials for fidelity.  </t>
  </si>
  <si>
    <t>Once logged in go to the Clayton/Janus 401(k) plan and download transaction history.  You can use this worksheet as a guide to determine what dates are needed.</t>
  </si>
  <si>
    <t>The rest is pretty obvious.. Use the insert statements to insert the transactions into the database.</t>
  </si>
  <si>
    <t>J H GLB LIFE SCI N</t>
  </si>
  <si>
    <t>JFNNX</t>
  </si>
  <si>
    <t>401K-20963</t>
  </si>
  <si>
    <t>THIS IS WHERE I AM TRACKING ANNUAL DIVIDEND CONTRIBUTIONS TO THE JANUS 401(K)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</si>
</sst>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16" fillId="0" borderId="0" xfId="0" applyFont="1"/>
    <xf numFmtId="44" fontId="0" fillId="0" borderId="0" xfId="1" applyFont="1"/>
    <xf numFmtId="44" fontId="16" fillId="0" borderId="0" xfId="1" applyFont="1"/>
    <xf numFmtId="14" fontId="0" fillId="0" borderId="0" xfId="0" applyNumberFormat="1" applyFill="1"/>
    <xf numFmtId="0" fontId="0" fillId="0" borderId="0" xfId="0" applyFill="1"/>
    <xf numFmtId="44" fontId="0" fillId="0" borderId="0" xfId="1" applyFont="1" applyFill="1"/>
    <xf numFmtId="0" fontId="0" fillId="33" borderId="0" xfId="0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V130"/>
  <sheetViews>
    <sheetView tabSelected="1" topLeftCell="A85" zoomScale="90" zoomScaleNormal="90" workbookViewId="0">
      <selection activeCell="A121" sqref="A121"/>
    </sheetView>
  </sheetViews>
  <sheetFormatPr defaultRowHeight="14.25" x14ac:dyDescent="0.45"/>
  <cols>
    <col min="1" max="1" width="10.19921875" bestFit="1" customWidth="1"/>
    <col min="2" max="2" width="21.3984375" bestFit="1" customWidth="1"/>
    <col min="3" max="3" width="19.6640625" bestFit="1" customWidth="1"/>
    <col min="4" max="4" width="10.86328125" style="3" bestFit="1" customWidth="1"/>
    <col min="5" max="5" width="10.3984375" bestFit="1" customWidth="1"/>
    <col min="6" max="6" width="11.73046875" style="3" bestFit="1" customWidth="1"/>
    <col min="8" max="8" width="10.33203125" bestFit="1" customWidth="1"/>
    <col min="9" max="9" width="140.53125" customWidth="1"/>
  </cols>
  <sheetData>
    <row r="2" spans="1:22" x14ac:dyDescent="0.45">
      <c r="A2" t="s">
        <v>13</v>
      </c>
    </row>
    <row r="3" spans="1:22" x14ac:dyDescent="0.45">
      <c r="A3" t="s">
        <v>14</v>
      </c>
    </row>
    <row r="4" spans="1:22" x14ac:dyDescent="0.45">
      <c r="A4" t="s">
        <v>15</v>
      </c>
    </row>
    <row r="6" spans="1:22" x14ac:dyDescent="0.45">
      <c r="A6" s="2" t="s">
        <v>0</v>
      </c>
      <c r="B6" s="2" t="s">
        <v>1</v>
      </c>
      <c r="C6" s="2" t="s">
        <v>2</v>
      </c>
      <c r="D6" s="4" t="s">
        <v>3</v>
      </c>
      <c r="E6" s="2" t="s">
        <v>4</v>
      </c>
      <c r="F6" s="4" t="s">
        <v>9</v>
      </c>
      <c r="G6" s="2" t="s">
        <v>10</v>
      </c>
      <c r="H6" s="2" t="s">
        <v>11</v>
      </c>
    </row>
    <row r="7" spans="1:22" x14ac:dyDescent="0.45">
      <c r="A7" s="5">
        <v>45604</v>
      </c>
      <c r="B7" s="6" t="s">
        <v>5</v>
      </c>
      <c r="C7" s="6" t="s">
        <v>6</v>
      </c>
      <c r="D7" s="7">
        <v>195.06</v>
      </c>
      <c r="E7" s="6">
        <v>4.2439999999999998</v>
      </c>
      <c r="F7" s="7">
        <f>ROUND(D7/E7,2)</f>
        <v>45.96</v>
      </c>
      <c r="G7" s="7" t="str">
        <f>IF(B7="VANG STR SMCP EQ INV","VSTCX","BRK.B")</f>
        <v>VSTCX</v>
      </c>
      <c r="H7" s="6" t="s">
        <v>12</v>
      </c>
      <c r="I7" s="8" t="str">
        <f>"INSERT INTO TRADES (SYMBOL,TRADE_DATE,SHARES,PRICE,BUYSELL,STATUS,ACCOUNT,COMMISSION) VALUES('"&amp;G7&amp;"','"&amp;YEAR(A7)&amp;PAD(MONTH(A7))&amp;PAD(DAY(A7))&amp;"',"&amp;E7&amp;","&amp;F7&amp;",'B'"&amp;","&amp;"'OPEN'"&amp;",'"&amp;H7&amp;"',"&amp;0&amp;""&amp; ""&amp;")"</f>
        <v>INSERT INTO TRADES (SYMBOL,TRADE_DATE,SHARES,PRICE,BUYSELL,STATUS,ACCOUNT,COMMISSION) VALUES('VSTCX','20241108',4.244,45.96,'B','OPEN','401K-74519',0)</v>
      </c>
      <c r="R7" s="1">
        <v>45644</v>
      </c>
      <c r="S7" t="s">
        <v>5</v>
      </c>
      <c r="T7" t="s">
        <v>8</v>
      </c>
      <c r="U7" s="3">
        <v>1363.92</v>
      </c>
      <c r="V7">
        <v>34.582000000000001</v>
      </c>
    </row>
    <row r="8" spans="1:22" x14ac:dyDescent="0.45">
      <c r="A8" s="5">
        <v>45604</v>
      </c>
      <c r="B8" s="6" t="s">
        <v>7</v>
      </c>
      <c r="C8" s="6" t="s">
        <v>6</v>
      </c>
      <c r="D8" s="7">
        <v>65.02</v>
      </c>
      <c r="E8" s="6">
        <v>0.14000000000000001</v>
      </c>
      <c r="F8" s="7">
        <f>ROUND(D8/E8,3)</f>
        <v>464.42899999999997</v>
      </c>
      <c r="G8" s="7" t="str">
        <f>IF(B8="VANG STR SMCP EQ INV","VSTCX","BRK.B")</f>
        <v>BRK.B</v>
      </c>
      <c r="H8" s="6" t="s">
        <v>12</v>
      </c>
      <c r="I8" s="8" t="str">
        <f>"INSERT INTO TRADES (SYMBOL,TRADE_DATE,SHARES,PRICE,BUYSELL,STATUS,ACCOUNT,COMMISSION) VALUES('"&amp;G8&amp;"','"&amp;YEAR(A8)&amp;PAD(MONTH(A8))&amp;PAD(DAY(A8))&amp;"',"&amp;E8&amp;","&amp;F8&amp;",'B'"&amp;","&amp;"'OPEN'"&amp;",'"&amp;H8&amp;"',"&amp;0&amp;""&amp; ""&amp;")"</f>
        <v>INSERT INTO TRADES (SYMBOL,TRADE_DATE,SHARES,PRICE,BUYSELL,STATUS,ACCOUNT,COMMISSION) VALUES('BRK.B','20241108',0.14,464.429,'B','OPEN','401K-74519',0)</v>
      </c>
    </row>
    <row r="9" spans="1:22" x14ac:dyDescent="0.45">
      <c r="A9" s="5">
        <v>45611</v>
      </c>
      <c r="B9" s="6" t="s">
        <v>5</v>
      </c>
      <c r="C9" s="6" t="s">
        <v>6</v>
      </c>
      <c r="D9" s="7">
        <v>195.06</v>
      </c>
      <c r="E9" s="6">
        <v>4.3760000000000003</v>
      </c>
      <c r="F9" s="7">
        <f>ROUND(D9/E9,2)</f>
        <v>44.57</v>
      </c>
      <c r="G9" s="7" t="str">
        <f>IF(B9="VANG STR SMCP EQ INV","VSTCX","BRK.B")</f>
        <v>VSTCX</v>
      </c>
      <c r="H9" s="6" t="s">
        <v>12</v>
      </c>
      <c r="I9" s="8" t="str">
        <f>"INSERT INTO TRADES (SYMBOL,TRADE_DATE,SHARES,PRICE,BUYSELL,STATUS,ACCOUNT,COMMISSION) VALUES('"&amp;G9&amp;"','"&amp;YEAR(A9)&amp;PAD(MONTH(A9))&amp;PAD(DAY(A9))&amp;"',"&amp;ROUND(E9,2)&amp;","&amp;F9&amp;",'B'"&amp;","&amp;"'OPEN'"&amp;",'"&amp;H9&amp;"',"&amp;0&amp;""&amp; ""&amp;")"</f>
        <v>INSERT INTO TRADES (SYMBOL,TRADE_DATE,SHARES,PRICE,BUYSELL,STATUS,ACCOUNT,COMMISSION) VALUES('VSTCX','20241115',4.38,44.57,'B','OPEN','401K-74519',0)</v>
      </c>
    </row>
    <row r="10" spans="1:22" x14ac:dyDescent="0.45">
      <c r="A10" s="5">
        <v>45611</v>
      </c>
      <c r="B10" s="6" t="s">
        <v>7</v>
      </c>
      <c r="C10" s="6" t="s">
        <v>6</v>
      </c>
      <c r="D10" s="7">
        <v>65.02</v>
      </c>
      <c r="E10" s="6">
        <v>0.13800000000000001</v>
      </c>
      <c r="F10" s="7">
        <f>ROUND(D10/E10,2)</f>
        <v>471.16</v>
      </c>
      <c r="G10" s="7" t="str">
        <f>IF(B10="VANG STR SMCP EQ INV","VSTCX","BRK.B")</f>
        <v>BRK.B</v>
      </c>
      <c r="H10" s="6" t="s">
        <v>12</v>
      </c>
      <c r="I10" s="8" t="str">
        <f>"INSERT INTO TRADES (SYMBOL,TRADE_DATE,SHARES,PRICE,BUYSELL,STATUS,ACCOUNT,COMMISSION) VALUES('"&amp;G10&amp;"','"&amp;YEAR(A10)&amp;PAD(MONTH(A10))&amp;PAD(DAY(A10))&amp;"',"&amp;ROUND(E10,2)&amp;","&amp;F10&amp;",'B'"&amp;","&amp;"'OPEN'"&amp;",'"&amp;H10&amp;"',"&amp;0&amp;""&amp; ""&amp;")"</f>
        <v>INSERT INTO TRADES (SYMBOL,TRADE_DATE,SHARES,PRICE,BUYSELL,STATUS,ACCOUNT,COMMISSION) VALUES('BRK.B','20241115',0.14,471.16,'B','OPEN','401K-74519',0)</v>
      </c>
    </row>
    <row r="11" spans="1:22" x14ac:dyDescent="0.45">
      <c r="A11" s="5">
        <v>45618</v>
      </c>
      <c r="B11" s="6" t="s">
        <v>5</v>
      </c>
      <c r="C11" s="6" t="s">
        <v>6</v>
      </c>
      <c r="D11" s="7">
        <v>195.06</v>
      </c>
      <c r="E11" s="6">
        <v>4.21</v>
      </c>
      <c r="F11" s="7">
        <f>ROUND(D11/E11,2)</f>
        <v>46.33</v>
      </c>
      <c r="G11" s="7" t="str">
        <f>IF(B11="VANG STR SMCP EQ INV","VSTCX","BRK.B")</f>
        <v>VSTCX</v>
      </c>
      <c r="H11" s="6" t="s">
        <v>12</v>
      </c>
      <c r="I11" s="8" t="str">
        <f>"INSERT INTO TRADES (SYMBOL,TRADE_DATE,SHARES,PRICE,BUYSELL,STATUS,ACCOUNT,COMMISSION) VALUES('"&amp;G11&amp;"','"&amp;YEAR(A11)&amp;PAD(MONTH(A11))&amp;PAD(DAY(A11))&amp;"',"&amp;ROUND(E11,2)&amp;","&amp;F11&amp;",'B'"&amp;","&amp;"'OPEN'"&amp;",'"&amp;H11&amp;"',"&amp;0&amp;""&amp; ""&amp;")"</f>
        <v>INSERT INTO TRADES (SYMBOL,TRADE_DATE,SHARES,PRICE,BUYSELL,STATUS,ACCOUNT,COMMISSION) VALUES('VSTCX','20241122',4.21,46.33,'B','OPEN','401K-74519',0)</v>
      </c>
    </row>
    <row r="12" spans="1:22" x14ac:dyDescent="0.45">
      <c r="A12" s="5">
        <v>45618</v>
      </c>
      <c r="B12" s="6" t="s">
        <v>7</v>
      </c>
      <c r="C12" s="6" t="s">
        <v>6</v>
      </c>
      <c r="D12" s="7">
        <v>65.02</v>
      </c>
      <c r="E12" s="6">
        <v>0.13600000000000001</v>
      </c>
      <c r="F12" s="7">
        <f>ROUND(D12/E12,2)</f>
        <v>478.09</v>
      </c>
      <c r="G12" s="7" t="str">
        <f>IF(B12="VANG STR SMCP EQ INV","VSTCX","BRK.B")</f>
        <v>BRK.B</v>
      </c>
      <c r="H12" s="6" t="s">
        <v>12</v>
      </c>
      <c r="I12" s="8" t="str">
        <f>"INSERT INTO TRADES (SYMBOL,TRADE_DATE,SHARES,PRICE,BUYSELL,STATUS,ACCOUNT,COMMISSION) VALUES('"&amp;G12&amp;"','"&amp;YEAR(A12)&amp;PAD(MONTH(A12))&amp;PAD(DAY(A12))&amp;"',"&amp;ROUND(E12,2)&amp;","&amp;F12&amp;",'B'"&amp;","&amp;"'OPEN'"&amp;",'"&amp;H12&amp;"',"&amp;0&amp;""&amp; ""&amp;")"</f>
        <v>INSERT INTO TRADES (SYMBOL,TRADE_DATE,SHARES,PRICE,BUYSELL,STATUS,ACCOUNT,COMMISSION) VALUES('BRK.B','20241122',0.14,478.09,'B','OPEN','401K-74519',0)</v>
      </c>
    </row>
    <row r="13" spans="1:22" x14ac:dyDescent="0.45">
      <c r="A13" s="5">
        <v>45625</v>
      </c>
      <c r="B13" s="6" t="s">
        <v>5</v>
      </c>
      <c r="C13" s="6" t="s">
        <v>6</v>
      </c>
      <c r="D13" s="7">
        <v>195.06</v>
      </c>
      <c r="E13" s="6">
        <v>4.1619999999999999</v>
      </c>
      <c r="F13" s="7">
        <f>ROUND(D13/E13,2)</f>
        <v>46.87</v>
      </c>
      <c r="G13" s="7" t="str">
        <f>IF(B13="VANG STR SMCP EQ INV","VSTCX","BRK.B")</f>
        <v>VSTCX</v>
      </c>
      <c r="H13" s="6" t="s">
        <v>12</v>
      </c>
      <c r="I13" s="8" t="str">
        <f>"INSERT INTO TRADES (SYMBOL,TRADE_DATE,SHARES,PRICE,BUYSELL,STATUS,ACCOUNT,COMMISSION) VALUES('"&amp;G13&amp;"','"&amp;YEAR(A13)&amp;PAD(MONTH(A13))&amp;PAD(DAY(A13))&amp;"',"&amp;ROUND(E13,2)&amp;","&amp;F13&amp;",'B'"&amp;","&amp;"'OPEN'"&amp;",'"&amp;H13&amp;"',"&amp;0&amp;""&amp; ""&amp;");"</f>
        <v>INSERT INTO TRADES (SYMBOL,TRADE_DATE,SHARES,PRICE,BUYSELL,STATUS,ACCOUNT,COMMISSION) VALUES('VSTCX','20241129',4.16,46.87,'B','OPEN','401K-74519',0);</v>
      </c>
    </row>
    <row r="14" spans="1:22" x14ac:dyDescent="0.45">
      <c r="A14" s="5">
        <v>45625</v>
      </c>
      <c r="B14" s="6" t="s">
        <v>7</v>
      </c>
      <c r="C14" s="6" t="s">
        <v>6</v>
      </c>
      <c r="D14" s="7">
        <v>65.02</v>
      </c>
      <c r="E14" s="6">
        <v>0.13400000000000001</v>
      </c>
      <c r="F14" s="7">
        <f>ROUND(D14/E14,2)</f>
        <v>485.22</v>
      </c>
      <c r="G14" s="7" t="str">
        <f>IF(B14="VANG STR SMCP EQ INV","VSTCX","BRK.B")</f>
        <v>BRK.B</v>
      </c>
      <c r="H14" s="6" t="s">
        <v>12</v>
      </c>
      <c r="I14" s="8" t="str">
        <f>"INSERT INTO TRADES (SYMBOL,TRADE_DATE,SHARES,PRICE,BUYSELL,STATUS,ACCOUNT,COMMISSION) VALUES('"&amp;G14&amp;"','"&amp;YEAR(A14)&amp;PAD(MONTH(A14))&amp;PAD(DAY(A14))&amp;"',"&amp;ROUND(E14,2)&amp;","&amp;F14&amp;",'B'"&amp;","&amp;"'OPEN'"&amp;",'"&amp;H14&amp;"',"&amp;0&amp;""&amp; ""&amp;");"</f>
        <v>INSERT INTO TRADES (SYMBOL,TRADE_DATE,SHARES,PRICE,BUYSELL,STATUS,ACCOUNT,COMMISSION) VALUES('BRK.B','20241129',0.13,485.22,'B','OPEN','401K-74519',0);</v>
      </c>
    </row>
    <row r="15" spans="1:22" x14ac:dyDescent="0.45">
      <c r="A15" s="5">
        <v>45632</v>
      </c>
      <c r="B15" s="6" t="s">
        <v>5</v>
      </c>
      <c r="C15" s="6" t="s">
        <v>6</v>
      </c>
      <c r="D15" s="7">
        <v>195.06</v>
      </c>
      <c r="E15" s="6">
        <v>4.1900000000000004</v>
      </c>
      <c r="F15" s="7">
        <f>ROUND(D15/E15,2)</f>
        <v>46.55</v>
      </c>
      <c r="G15" s="7" t="str">
        <f>IF(B15="VANG STR SMCP EQ INV","VSTCX","BRK.B")</f>
        <v>VSTCX</v>
      </c>
      <c r="H15" s="6" t="s">
        <v>12</v>
      </c>
      <c r="I15" s="8" t="str">
        <f>"INSERT INTO TRADES (SYMBOL,TRADE_DATE,SHARES,PRICE,BUYSELL,STATUS,ACCOUNT,COMMISSION) VALUES('"&amp;G15&amp;"','"&amp;YEAR(A15)&amp;PAD(MONTH(A15))&amp;PAD(DAY(A15))&amp;"',"&amp;ROUND(E15,2)&amp;","&amp;F15&amp;",'B'"&amp;","&amp;"'OPEN'"&amp;",'"&amp;H15&amp;"',"&amp;0&amp;""&amp; ""&amp;");"</f>
        <v>INSERT INTO TRADES (SYMBOL,TRADE_DATE,SHARES,PRICE,BUYSELL,STATUS,ACCOUNT,COMMISSION) VALUES('VSTCX','20241206',4.19,46.55,'B','OPEN','401K-74519',0);</v>
      </c>
    </row>
    <row r="16" spans="1:22" x14ac:dyDescent="0.45">
      <c r="A16" s="5">
        <v>45632</v>
      </c>
      <c r="B16" s="6" t="s">
        <v>7</v>
      </c>
      <c r="C16" s="6" t="s">
        <v>6</v>
      </c>
      <c r="D16" s="7">
        <v>65.02</v>
      </c>
      <c r="E16" s="6">
        <v>0.13800000000000001</v>
      </c>
      <c r="F16" s="7">
        <f>ROUND(D16/E16,2)</f>
        <v>471.16</v>
      </c>
      <c r="G16" s="7" t="str">
        <f>IF(B16="VANG STR SMCP EQ INV","VSTCX","BRK.B")</f>
        <v>BRK.B</v>
      </c>
      <c r="H16" s="6" t="s">
        <v>12</v>
      </c>
      <c r="I16" s="8" t="str">
        <f>"INSERT INTO TRADES (SYMBOL,TRADE_DATE,SHARES,PRICE,BUYSELL,STATUS,ACCOUNT,COMMISSION) VALUES('"&amp;G16&amp;"','"&amp;YEAR(A16)&amp;PAD(MONTH(A16))&amp;PAD(DAY(A16))&amp;"',"&amp;ROUND(E16,2)&amp;","&amp;F16&amp;",'B'"&amp;","&amp;"'OPEN'"&amp;",'"&amp;H16&amp;"',"&amp;0&amp;""&amp; ""&amp;");"</f>
        <v>INSERT INTO TRADES (SYMBOL,TRADE_DATE,SHARES,PRICE,BUYSELL,STATUS,ACCOUNT,COMMISSION) VALUES('BRK.B','20241206',0.14,471.16,'B','OPEN','401K-74519',0);</v>
      </c>
    </row>
    <row r="17" spans="1:9" x14ac:dyDescent="0.45">
      <c r="A17" s="5">
        <v>45639</v>
      </c>
      <c r="B17" s="6" t="s">
        <v>5</v>
      </c>
      <c r="C17" s="6" t="s">
        <v>6</v>
      </c>
      <c r="D17" s="7">
        <v>195.06</v>
      </c>
      <c r="E17" s="6">
        <v>4.2839999999999998</v>
      </c>
      <c r="F17" s="7">
        <f>ROUND(D17/E17,2)</f>
        <v>45.53</v>
      </c>
      <c r="G17" s="7" t="str">
        <f>IF(B17="VANG STR SMCP EQ INV","VSTCX","BRK.B")</f>
        <v>VSTCX</v>
      </c>
      <c r="H17" s="6" t="s">
        <v>12</v>
      </c>
      <c r="I17" s="8" t="str">
        <f>"INSERT INTO TRADES (SYMBOL,TRADE_DATE,SHARES,PRICE,BUYSELL,STATUS,ACCOUNT,COMMISSION) VALUES('"&amp;G17&amp;"','"&amp;YEAR(A17)&amp;PAD(MONTH(A17))&amp;PAD(DAY(A17))&amp;"',"&amp;ROUND(E17,2)&amp;","&amp;F17&amp;",'B'"&amp;","&amp;"'OPEN'"&amp;",'"&amp;H17&amp;"',"&amp;0&amp;""&amp; ""&amp;");"</f>
        <v>INSERT INTO TRADES (SYMBOL,TRADE_DATE,SHARES,PRICE,BUYSELL,STATUS,ACCOUNT,COMMISSION) VALUES('VSTCX','20241213',4.28,45.53,'B','OPEN','401K-74519',0);</v>
      </c>
    </row>
    <row r="18" spans="1:9" x14ac:dyDescent="0.45">
      <c r="A18" s="5">
        <v>45639</v>
      </c>
      <c r="B18" s="6" t="s">
        <v>7</v>
      </c>
      <c r="C18" s="6" t="s">
        <v>6</v>
      </c>
      <c r="D18" s="7">
        <v>65.02</v>
      </c>
      <c r="E18" s="6">
        <v>0.14199999999999999</v>
      </c>
      <c r="F18" s="7">
        <f>ROUND(D18/E18,2)</f>
        <v>457.89</v>
      </c>
      <c r="G18" s="7" t="str">
        <f>IF(B18="VANG STR SMCP EQ INV","VSTCX","BRK.B")</f>
        <v>BRK.B</v>
      </c>
      <c r="H18" s="6" t="s">
        <v>12</v>
      </c>
      <c r="I18" s="8" t="str">
        <f>"INSERT INTO TRADES (SYMBOL,TRADE_DATE,SHARES,PRICE,BUYSELL,STATUS,ACCOUNT,COMMISSION) VALUES('"&amp;G18&amp;"','"&amp;YEAR(A18)&amp;PAD(MONTH(A18))&amp;PAD(DAY(A18))&amp;"',"&amp;ROUND(E18,2)&amp;","&amp;F18&amp;",'B'"&amp;","&amp;"'OPEN'"&amp;",'"&amp;H18&amp;"',"&amp;0&amp;""&amp; ""&amp;");"</f>
        <v>INSERT INTO TRADES (SYMBOL,TRADE_DATE,SHARES,PRICE,BUYSELL,STATUS,ACCOUNT,COMMISSION) VALUES('BRK.B','20241213',0.14,457.89,'B','OPEN','401K-74519',0);</v>
      </c>
    </row>
    <row r="19" spans="1:9" x14ac:dyDescent="0.45">
      <c r="A19" s="1">
        <v>45646</v>
      </c>
      <c r="B19" t="s">
        <v>5</v>
      </c>
      <c r="C19" t="s">
        <v>6</v>
      </c>
      <c r="D19" s="3">
        <v>195.06</v>
      </c>
      <c r="E19">
        <v>4.92</v>
      </c>
      <c r="F19" s="3">
        <f>ROUND(D19/E19,2)</f>
        <v>39.65</v>
      </c>
      <c r="G19" s="3" t="str">
        <f>IF(B19="VANG STR SMCP EQ INV","VSTCX","BRK.B")</f>
        <v>VSTCX</v>
      </c>
      <c r="H19" t="s">
        <v>12</v>
      </c>
      <c r="I19" s="8" t="str">
        <f>"INSERT INTO TRADES (SYMBOL,TRADE_DATE,SHARES,PRICE,BUYSELL,STATUS,ACCOUNT,COMMISSION) VALUES('"&amp;G19&amp;"','"&amp;YEAR(A19)&amp;PAD(MONTH(A19))&amp;PAD(DAY(A19))&amp;"',"&amp;ROUND(E19,2)&amp;","&amp;F19&amp;",'B'"&amp;","&amp;"'OPEN'"&amp;",'"&amp;H19&amp;"',"&amp;0&amp;""&amp; ""&amp;");"</f>
        <v>INSERT INTO TRADES (SYMBOL,TRADE_DATE,SHARES,PRICE,BUYSELL,STATUS,ACCOUNT,COMMISSION) VALUES('VSTCX','20241220',4.92,39.65,'B','OPEN','401K-74519',0);</v>
      </c>
    </row>
    <row r="20" spans="1:9" x14ac:dyDescent="0.45">
      <c r="A20" s="1">
        <v>45646</v>
      </c>
      <c r="B20" t="s">
        <v>7</v>
      </c>
      <c r="C20" t="s">
        <v>6</v>
      </c>
      <c r="D20" s="3">
        <v>65.02</v>
      </c>
      <c r="E20">
        <v>0.14399999999999999</v>
      </c>
      <c r="F20" s="3">
        <f>ROUND(D20/E20,2)</f>
        <v>451.53</v>
      </c>
      <c r="G20" s="3" t="str">
        <f>IF(B20="VANG STR SMCP EQ INV","VSTCX","BRK.B")</f>
        <v>BRK.B</v>
      </c>
      <c r="H20" t="s">
        <v>12</v>
      </c>
      <c r="I20" s="8" t="str">
        <f>"INSERT INTO TRADES (SYMBOL,TRADE_DATE,SHARES,PRICE,BUYSELL,STATUS,ACCOUNT,COMMISSION) VALUES('"&amp;G20&amp;"','"&amp;YEAR(A20)&amp;PAD(MONTH(A20))&amp;PAD(DAY(A20))&amp;"',"&amp;ROUND(E20,2)&amp;","&amp;F20&amp;",'B'"&amp;","&amp;"'OPEN'"&amp;",'"&amp;H20&amp;"',"&amp;0&amp;""&amp; ""&amp;");"</f>
        <v>INSERT INTO TRADES (SYMBOL,TRADE_DATE,SHARES,PRICE,BUYSELL,STATUS,ACCOUNT,COMMISSION) VALUES('BRK.B','20241220',0.14,451.53,'B','OPEN','401K-74519',0);</v>
      </c>
    </row>
    <row r="21" spans="1:9" x14ac:dyDescent="0.45">
      <c r="A21" s="1">
        <v>45653</v>
      </c>
      <c r="B21" t="s">
        <v>5</v>
      </c>
      <c r="C21" t="s">
        <v>6</v>
      </c>
      <c r="D21" s="3">
        <v>195.06</v>
      </c>
      <c r="E21">
        <v>4.9080000000000004</v>
      </c>
      <c r="F21" s="3">
        <f>ROUND(D21/E21,2)</f>
        <v>39.74</v>
      </c>
      <c r="G21" s="3" t="str">
        <f>IF(B21="VANG STR SMCP EQ INV","VSTCX","BRK.B")</f>
        <v>VSTCX</v>
      </c>
      <c r="H21" t="s">
        <v>12</v>
      </c>
      <c r="I21" s="8" t="str">
        <f>"INSERT INTO TRADES (SYMBOL,TRADE_DATE,SHARES,PRICE,BUYSELL,STATUS,ACCOUNT,COMMISSION) VALUES('"&amp;G21&amp;"','"&amp;YEAR(A21)&amp;PAD(MONTH(A21))&amp;PAD(DAY(A21))&amp;"',"&amp;ROUND(E21,2)&amp;","&amp;F21&amp;",'B'"&amp;","&amp;"'OPEN'"&amp;",'"&amp;H21&amp;"',"&amp;0&amp;""&amp; ""&amp;");"</f>
        <v>INSERT INTO TRADES (SYMBOL,TRADE_DATE,SHARES,PRICE,BUYSELL,STATUS,ACCOUNT,COMMISSION) VALUES('VSTCX','20241227',4.91,39.74,'B','OPEN','401K-74519',0);</v>
      </c>
    </row>
    <row r="22" spans="1:9" x14ac:dyDescent="0.45">
      <c r="A22" s="1">
        <v>45653</v>
      </c>
      <c r="B22" t="s">
        <v>7</v>
      </c>
      <c r="C22" t="s">
        <v>6</v>
      </c>
      <c r="D22" s="3">
        <v>65.02</v>
      </c>
      <c r="E22">
        <v>0.14199999999999999</v>
      </c>
      <c r="F22" s="3">
        <f>ROUND(D22/E22,2)</f>
        <v>457.89</v>
      </c>
      <c r="G22" s="3" t="str">
        <f>IF(B22="VANG STR SMCP EQ INV","VSTCX","BRK.B")</f>
        <v>BRK.B</v>
      </c>
      <c r="H22" t="s">
        <v>12</v>
      </c>
      <c r="I22" s="8" t="str">
        <f>"INSERT INTO TRADES (SYMBOL,TRADE_DATE,SHARES,PRICE,BUYSELL,STATUS,ACCOUNT,COMMISSION) VALUES('"&amp;G22&amp;"','"&amp;YEAR(A22)&amp;PAD(MONTH(A22))&amp;PAD(DAY(A22))&amp;"',"&amp;ROUND(E22,2)&amp;","&amp;F22&amp;",'B'"&amp;","&amp;"'OPEN'"&amp;",'"&amp;H22&amp;"',"&amp;0&amp;""&amp; ""&amp;");"</f>
        <v>INSERT INTO TRADES (SYMBOL,TRADE_DATE,SHARES,PRICE,BUYSELL,STATUS,ACCOUNT,COMMISSION) VALUES('BRK.B','20241227',0.14,457.89,'B','OPEN','401K-74519',0);</v>
      </c>
    </row>
    <row r="23" spans="1:9" x14ac:dyDescent="0.45">
      <c r="A23" s="1">
        <v>45660</v>
      </c>
      <c r="B23" t="s">
        <v>5</v>
      </c>
      <c r="C23" t="s">
        <v>6</v>
      </c>
      <c r="D23" s="3">
        <v>211.16</v>
      </c>
      <c r="E23">
        <v>5.2619999999999996</v>
      </c>
      <c r="F23" s="3">
        <f>ROUND(D23/E23,2)</f>
        <v>40.130000000000003</v>
      </c>
      <c r="G23" s="3" t="str">
        <f>IF(B23="VANG STR SMCP EQ INV","VSTCX","BRK.B")</f>
        <v>VSTCX</v>
      </c>
      <c r="H23" t="s">
        <v>12</v>
      </c>
      <c r="I23" s="8" t="str">
        <f>"INSERT INTO TRADES (SYMBOL,TRADE_DATE,SHARES,PRICE,BUYSELL,STATUS,ACCOUNT,COMMISSION) VALUES('"&amp;G23&amp;"','"&amp;YEAR(A23)&amp;PAD(MONTH(A23))&amp;PAD(DAY(A23))&amp;"',"&amp;ROUND(E23,2)&amp;","&amp;F23&amp;",'B'"&amp;","&amp;"'OPEN'"&amp;",'"&amp;H23&amp;"',"&amp;0&amp;""&amp; ""&amp;");"</f>
        <v>INSERT INTO TRADES (SYMBOL,TRADE_DATE,SHARES,PRICE,BUYSELL,STATUS,ACCOUNT,COMMISSION) VALUES('VSTCX','20250103',5.26,40.13,'B','OPEN','401K-74519',0);</v>
      </c>
    </row>
    <row r="24" spans="1:9" x14ac:dyDescent="0.45">
      <c r="A24" s="1">
        <v>45660</v>
      </c>
      <c r="B24" t="s">
        <v>7</v>
      </c>
      <c r="C24" t="s">
        <v>6</v>
      </c>
      <c r="D24" s="3">
        <v>70.38</v>
      </c>
      <c r="E24">
        <v>0.156</v>
      </c>
      <c r="F24" s="3">
        <f>ROUND(D24/E24,2)</f>
        <v>451.15</v>
      </c>
      <c r="G24" s="3" t="str">
        <f>IF(B24="VANG STR SMCP EQ INV","VSTCX","BRK.B")</f>
        <v>BRK.B</v>
      </c>
      <c r="H24" t="s">
        <v>12</v>
      </c>
      <c r="I24" s="8" t="str">
        <f>"INSERT INTO TRADES (SYMBOL,TRADE_DATE,SHARES,PRICE,BUYSELL,STATUS,ACCOUNT,COMMISSION) VALUES('"&amp;G24&amp;"','"&amp;YEAR(A24)&amp;PAD(MONTH(A24))&amp;PAD(DAY(A24))&amp;"',"&amp;ROUND(E24,2)&amp;","&amp;F24&amp;",'B'"&amp;","&amp;"'OPEN'"&amp;",'"&amp;H24&amp;"',"&amp;0&amp;""&amp; ""&amp;");"</f>
        <v>INSERT INTO TRADES (SYMBOL,TRADE_DATE,SHARES,PRICE,BUYSELL,STATUS,ACCOUNT,COMMISSION) VALUES('BRK.B','20250103',0.16,451.15,'B','OPEN','401K-74519',0);</v>
      </c>
    </row>
    <row r="25" spans="1:9" x14ac:dyDescent="0.45">
      <c r="A25" s="1">
        <v>45667</v>
      </c>
      <c r="B25" t="s">
        <v>5</v>
      </c>
      <c r="C25" t="s">
        <v>6</v>
      </c>
      <c r="D25" s="3">
        <v>211.16</v>
      </c>
      <c r="E25">
        <v>5.43</v>
      </c>
      <c r="F25" s="3">
        <f>ROUND(D25/E25,2)</f>
        <v>38.89</v>
      </c>
      <c r="G25" s="3" t="str">
        <f>IF(B25="VANG STR SMCP EQ INV","VSTCX","BRK.B")</f>
        <v>VSTCX</v>
      </c>
      <c r="H25" t="s">
        <v>12</v>
      </c>
      <c r="I25" s="8" t="str">
        <f>"INSERT INTO TRADES (SYMBOL,TRADE_DATE,SHARES,PRICE,BUYSELL,STATUS,ACCOUNT,COMMISSION) VALUES('"&amp;G25&amp;"','"&amp;YEAR(A25)&amp;PAD(MONTH(A25))&amp;PAD(DAY(A25))&amp;"',"&amp;ROUND(E25,2)&amp;","&amp;F25&amp;",'B'"&amp;","&amp;"'OPEN'"&amp;",'"&amp;H25&amp;"',"&amp;0&amp;""&amp; ""&amp;");"</f>
        <v>INSERT INTO TRADES (SYMBOL,TRADE_DATE,SHARES,PRICE,BUYSELL,STATUS,ACCOUNT,COMMISSION) VALUES('VSTCX','20250110',5.43,38.89,'B','OPEN','401K-74519',0);</v>
      </c>
    </row>
    <row r="26" spans="1:9" x14ac:dyDescent="0.45">
      <c r="A26" s="1">
        <v>45667</v>
      </c>
      <c r="B26" t="s">
        <v>7</v>
      </c>
      <c r="C26" t="s">
        <v>6</v>
      </c>
      <c r="D26" s="3">
        <v>70.38</v>
      </c>
      <c r="E26">
        <v>0.158</v>
      </c>
      <c r="F26" s="3">
        <f>ROUND(D26/E26,2)</f>
        <v>445.44</v>
      </c>
      <c r="G26" s="3" t="str">
        <f>IF(B26="VANG STR SMCP EQ INV","VSTCX","BRK.B")</f>
        <v>BRK.B</v>
      </c>
      <c r="H26" t="s">
        <v>12</v>
      </c>
      <c r="I26" s="8" t="str">
        <f>"INSERT INTO TRADES (SYMBOL,TRADE_DATE,SHARES,PRICE,BUYSELL,STATUS,ACCOUNT,COMMISSION) VALUES('"&amp;G26&amp;"','"&amp;YEAR(A26)&amp;PAD(MONTH(A26))&amp;PAD(DAY(A26))&amp;"',"&amp;ROUND(E26,2)&amp;","&amp;F26&amp;",'B'"&amp;","&amp;"'OPEN'"&amp;",'"&amp;H26&amp;"',"&amp;0&amp;""&amp; ""&amp;");"</f>
        <v>INSERT INTO TRADES (SYMBOL,TRADE_DATE,SHARES,PRICE,BUYSELL,STATUS,ACCOUNT,COMMISSION) VALUES('BRK.B','20250110',0.16,445.44,'B','OPEN','401K-74519',0);</v>
      </c>
    </row>
    <row r="27" spans="1:9" x14ac:dyDescent="0.45">
      <c r="A27" s="1">
        <v>45674</v>
      </c>
      <c r="B27" t="s">
        <v>5</v>
      </c>
      <c r="C27" t="s">
        <v>6</v>
      </c>
      <c r="D27" s="3">
        <v>632.08000000000004</v>
      </c>
      <c r="E27">
        <v>15.53</v>
      </c>
      <c r="F27" s="3">
        <f>ROUND(D27/E27,2)</f>
        <v>40.700000000000003</v>
      </c>
      <c r="G27" s="3" t="str">
        <f>IF(B27="VANG STR SMCP EQ INV","VSTCX","BRK.B")</f>
        <v>VSTCX</v>
      </c>
      <c r="H27" t="s">
        <v>12</v>
      </c>
      <c r="I27" s="8" t="str">
        <f>"INSERT INTO TRADES (SYMBOL,TRADE_DATE,SHARES,PRICE,BUYSELL,STATUS,ACCOUNT,COMMISSION) VALUES('"&amp;G27&amp;"','"&amp;YEAR(A27)&amp;PAD(MONTH(A27))&amp;PAD(DAY(A27))&amp;"',"&amp;ROUND(E27,2)&amp;","&amp;F27&amp;",'B'"&amp;","&amp;"'OPEN'"&amp;",'"&amp;H27&amp;"',"&amp;0&amp;""&amp; ""&amp;");"</f>
        <v>INSERT INTO TRADES (SYMBOL,TRADE_DATE,SHARES,PRICE,BUYSELL,STATUS,ACCOUNT,COMMISSION) VALUES('VSTCX','20250117',15.53,40.7,'B','OPEN','401K-74519',0);</v>
      </c>
    </row>
    <row r="28" spans="1:9" x14ac:dyDescent="0.45">
      <c r="A28" s="1">
        <v>45674</v>
      </c>
      <c r="B28" t="s">
        <v>7</v>
      </c>
      <c r="C28" t="s">
        <v>6</v>
      </c>
      <c r="D28" s="3">
        <v>210.7</v>
      </c>
      <c r="E28">
        <v>0.45</v>
      </c>
      <c r="F28" s="3">
        <f>ROUND(D28/E28,2)</f>
        <v>468.22</v>
      </c>
      <c r="G28" s="3" t="str">
        <f>IF(B28="VANG STR SMCP EQ INV","VSTCX","BRK.B")</f>
        <v>BRK.B</v>
      </c>
      <c r="H28" t="s">
        <v>12</v>
      </c>
      <c r="I28" s="8" t="str">
        <f>"INSERT INTO TRADES (SYMBOL,TRADE_DATE,SHARES,PRICE,BUYSELL,STATUS,ACCOUNT,COMMISSION) VALUES('"&amp;G28&amp;"','"&amp;YEAR(A28)&amp;PAD(MONTH(A28))&amp;PAD(DAY(A28))&amp;"',"&amp;ROUND(E28,2)&amp;","&amp;F28&amp;",'B'"&amp;","&amp;"'OPEN'"&amp;",'"&amp;H28&amp;"',"&amp;0&amp;""&amp; ""&amp;");"</f>
        <v>INSERT INTO TRADES (SYMBOL,TRADE_DATE,SHARES,PRICE,BUYSELL,STATUS,ACCOUNT,COMMISSION) VALUES('BRK.B','20250117',0.45,468.22,'B','OPEN','401K-74519',0);</v>
      </c>
    </row>
    <row r="29" spans="1:9" x14ac:dyDescent="0.45">
      <c r="A29" s="1">
        <v>45681</v>
      </c>
      <c r="B29" t="s">
        <v>5</v>
      </c>
      <c r="C29" t="s">
        <v>6</v>
      </c>
      <c r="D29" s="3">
        <v>211.16</v>
      </c>
      <c r="E29">
        <v>5.1340000000000003</v>
      </c>
      <c r="F29" s="3">
        <f>ROUND(D29/E29,2)</f>
        <v>41.13</v>
      </c>
      <c r="G29" s="3" t="str">
        <f>IF(B29="VANG STR SMCP EQ INV","VSTCX","BRK.B")</f>
        <v>VSTCX</v>
      </c>
      <c r="H29" t="s">
        <v>12</v>
      </c>
      <c r="I29" s="8" t="str">
        <f>"INSERT INTO TRADES (SYMBOL,TRADE_DATE,SHARES,PRICE,BUYSELL,STATUS,ACCOUNT,COMMISSION) VALUES('"&amp;G29&amp;"','"&amp;YEAR(A29)&amp;PAD(MONTH(A29))&amp;PAD(DAY(A29))&amp;"',"&amp;ROUND(E29,2)&amp;","&amp;F29&amp;",'B'"&amp;","&amp;"'OPEN'"&amp;",'"&amp;H29&amp;"',"&amp;0&amp;""&amp; ""&amp;");"</f>
        <v>INSERT INTO TRADES (SYMBOL,TRADE_DATE,SHARES,PRICE,BUYSELL,STATUS,ACCOUNT,COMMISSION) VALUES('VSTCX','20250124',5.13,41.13,'B','OPEN','401K-74519',0);</v>
      </c>
    </row>
    <row r="30" spans="1:9" x14ac:dyDescent="0.45">
      <c r="A30" s="1">
        <v>45681</v>
      </c>
      <c r="B30" t="s">
        <v>7</v>
      </c>
      <c r="C30" t="s">
        <v>6</v>
      </c>
      <c r="D30" s="3">
        <v>70.38</v>
      </c>
      <c r="E30">
        <v>0.152</v>
      </c>
      <c r="F30" s="3">
        <f>ROUND(D30/E30,2)</f>
        <v>463.03</v>
      </c>
      <c r="G30" s="3" t="str">
        <f>IF(B30="VANG STR SMCP EQ INV","VSTCX","BRK.B")</f>
        <v>BRK.B</v>
      </c>
      <c r="H30" t="s">
        <v>12</v>
      </c>
      <c r="I30" s="8" t="str">
        <f>"INSERT INTO TRADES (SYMBOL,TRADE_DATE,SHARES,PRICE,BUYSELL,STATUS,ACCOUNT,COMMISSION) VALUES('"&amp;G30&amp;"','"&amp;YEAR(A30)&amp;PAD(MONTH(A30))&amp;PAD(DAY(A30))&amp;"',"&amp;ROUND(E30,2)&amp;","&amp;F30&amp;",'B'"&amp;","&amp;"'OPEN'"&amp;",'"&amp;H30&amp;"',"&amp;0&amp;""&amp; ""&amp;");"</f>
        <v>INSERT INTO TRADES (SYMBOL,TRADE_DATE,SHARES,PRICE,BUYSELL,STATUS,ACCOUNT,COMMISSION) VALUES('BRK.B','20250124',0.15,463.03,'B','OPEN','401K-74519',0);</v>
      </c>
    </row>
    <row r="31" spans="1:9" x14ac:dyDescent="0.45">
      <c r="A31" s="1">
        <v>45688</v>
      </c>
      <c r="B31" t="s">
        <v>5</v>
      </c>
      <c r="C31" t="s">
        <v>6</v>
      </c>
      <c r="D31" s="3">
        <v>211.16</v>
      </c>
      <c r="E31">
        <v>5.19</v>
      </c>
      <c r="F31" s="3">
        <f>ROUND(D31/E31,2)</f>
        <v>40.69</v>
      </c>
      <c r="G31" s="3" t="str">
        <f>IF(B31="VANG STR SMCP EQ INV","VSTCX","BRK.B")</f>
        <v>VSTCX</v>
      </c>
      <c r="H31" t="s">
        <v>12</v>
      </c>
      <c r="I31" s="8" t="str">
        <f>"INSERT INTO TRADES (SYMBOL,TRADE_DATE,SHARES,PRICE,BUYSELL,STATUS,ACCOUNT,COMMISSION) VALUES('"&amp;G31&amp;"','"&amp;YEAR(A31)&amp;PAD(MONTH(A31))&amp;PAD(DAY(A31))&amp;"',"&amp;ROUND(E31,2)&amp;","&amp;F31&amp;",'B'"&amp;","&amp;"'OPEN'"&amp;",'"&amp;H31&amp;"',"&amp;0&amp;""&amp; ""&amp;");"</f>
        <v>INSERT INTO TRADES (SYMBOL,TRADE_DATE,SHARES,PRICE,BUYSELL,STATUS,ACCOUNT,COMMISSION) VALUES('VSTCX','20250131',5.19,40.69,'B','OPEN','401K-74519',0);</v>
      </c>
    </row>
    <row r="32" spans="1:9" x14ac:dyDescent="0.45">
      <c r="A32" s="1">
        <v>45688</v>
      </c>
      <c r="B32" t="s">
        <v>7</v>
      </c>
      <c r="C32" t="s">
        <v>6</v>
      </c>
      <c r="D32" s="3">
        <v>70.38</v>
      </c>
      <c r="E32">
        <v>0.15</v>
      </c>
      <c r="F32" s="3">
        <f>ROUND(D32/E32,2)</f>
        <v>469.2</v>
      </c>
      <c r="G32" s="3" t="str">
        <f>IF(B32="VANG STR SMCP EQ INV","VSTCX","BRK.B")</f>
        <v>BRK.B</v>
      </c>
      <c r="H32" t="s">
        <v>12</v>
      </c>
      <c r="I32" s="8" t="str">
        <f>"INSERT INTO TRADES (SYMBOL,TRADE_DATE,SHARES,PRICE,BUYSELL,STATUS,ACCOUNT,COMMISSION) VALUES('"&amp;G32&amp;"','"&amp;YEAR(A32)&amp;PAD(MONTH(A32))&amp;PAD(DAY(A32))&amp;"',"&amp;ROUND(E32,2)&amp;","&amp;F32&amp;",'B'"&amp;","&amp;"'OPEN'"&amp;",'"&amp;H32&amp;"',"&amp;0&amp;""&amp; ""&amp;");"</f>
        <v>INSERT INTO TRADES (SYMBOL,TRADE_DATE,SHARES,PRICE,BUYSELL,STATUS,ACCOUNT,COMMISSION) VALUES('BRK.B','20250131',0.15,469.2,'B','OPEN','401K-74519',0);</v>
      </c>
    </row>
    <row r="33" spans="1:9" x14ac:dyDescent="0.45">
      <c r="A33" s="1">
        <v>45695</v>
      </c>
      <c r="B33" t="s">
        <v>5</v>
      </c>
      <c r="C33" t="s">
        <v>6</v>
      </c>
      <c r="D33" s="3">
        <v>211.16</v>
      </c>
      <c r="E33">
        <v>5.1980000000000004</v>
      </c>
      <c r="F33" s="3">
        <f>ROUND(D33/E33,2)</f>
        <v>40.619999999999997</v>
      </c>
      <c r="G33" s="3" t="str">
        <f>IF(B33="VANG STR SMCP EQ INV","VSTCX","BRK.B")</f>
        <v>VSTCX</v>
      </c>
      <c r="H33" t="s">
        <v>12</v>
      </c>
      <c r="I33" s="8" t="str">
        <f>"INSERT INTO TRADES (SYMBOL,TRADE_DATE,SHARES,PRICE,BUYSELL,STATUS,ACCOUNT,COMMISSION) VALUES('"&amp;G33&amp;"','"&amp;YEAR(A33)&amp;PAD(MONTH(A33))&amp;PAD(DAY(A33))&amp;"',"&amp;ROUND(E33,2)&amp;","&amp;F33&amp;",'B'"&amp;","&amp;"'OPEN'"&amp;",'"&amp;H33&amp;"',"&amp;0&amp;""&amp; ""&amp;");"</f>
        <v>INSERT INTO TRADES (SYMBOL,TRADE_DATE,SHARES,PRICE,BUYSELL,STATUS,ACCOUNT,COMMISSION) VALUES('VSTCX','20250207',5.2,40.62,'B','OPEN','401K-74519',0);</v>
      </c>
    </row>
    <row r="34" spans="1:9" x14ac:dyDescent="0.45">
      <c r="A34" s="1">
        <v>45695</v>
      </c>
      <c r="B34" t="s">
        <v>7</v>
      </c>
      <c r="C34" t="s">
        <v>6</v>
      </c>
      <c r="D34" s="3">
        <v>70.38</v>
      </c>
      <c r="E34">
        <v>0.14799999999999999</v>
      </c>
      <c r="F34" s="3">
        <f>ROUND(D34/E34,2)</f>
        <v>475.54</v>
      </c>
      <c r="G34" s="3" t="str">
        <f>IF(B34="VANG STR SMCP EQ INV","VSTCX","BRK.B")</f>
        <v>BRK.B</v>
      </c>
      <c r="H34" t="s">
        <v>12</v>
      </c>
      <c r="I34" s="8" t="str">
        <f>"INSERT INTO TRADES (SYMBOL,TRADE_DATE,SHARES,PRICE,BUYSELL,STATUS,ACCOUNT,COMMISSION) VALUES('"&amp;G34&amp;"','"&amp;YEAR(A34)&amp;PAD(MONTH(A34))&amp;PAD(DAY(A34))&amp;"',"&amp;ROUND(E34,2)&amp;","&amp;F34&amp;",'B'"&amp;","&amp;"'OPEN'"&amp;",'"&amp;H34&amp;"',"&amp;0&amp;""&amp; ""&amp;");"</f>
        <v>INSERT INTO TRADES (SYMBOL,TRADE_DATE,SHARES,PRICE,BUYSELL,STATUS,ACCOUNT,COMMISSION) VALUES('BRK.B','20250207',0.15,475.54,'B','OPEN','401K-74519',0);</v>
      </c>
    </row>
    <row r="35" spans="1:9" x14ac:dyDescent="0.45">
      <c r="A35" s="1">
        <v>45702</v>
      </c>
      <c r="B35" t="s">
        <v>5</v>
      </c>
      <c r="C35" t="s">
        <v>6</v>
      </c>
      <c r="D35" s="3">
        <v>211.16</v>
      </c>
      <c r="E35">
        <v>5.2039999999999997</v>
      </c>
      <c r="F35" s="3">
        <f>ROUND(D35/E35,2)</f>
        <v>40.58</v>
      </c>
      <c r="G35" s="3" t="str">
        <f>IF(B35="VANG STR SMCP EQ INV","VSTCX","BRK.B")</f>
        <v>VSTCX</v>
      </c>
      <c r="H35" t="s">
        <v>12</v>
      </c>
      <c r="I35" s="8" t="str">
        <f>"INSERT INTO TRADES (SYMBOL,TRADE_DATE,SHARES,PRICE,BUYSELL,STATUS,ACCOUNT,COMMISSION) VALUES('"&amp;G35&amp;"','"&amp;YEAR(A35)&amp;PAD(MONTH(A35))&amp;PAD(DAY(A35))&amp;"',"&amp;ROUND(E35,2)&amp;","&amp;F35&amp;",'B'"&amp;","&amp;"'OPEN'"&amp;",'"&amp;H35&amp;"',"&amp;0&amp;""&amp; ""&amp;");"</f>
        <v>INSERT INTO TRADES (SYMBOL,TRADE_DATE,SHARES,PRICE,BUYSELL,STATUS,ACCOUNT,COMMISSION) VALUES('VSTCX','20250214',5.2,40.58,'B','OPEN','401K-74519',0);</v>
      </c>
    </row>
    <row r="36" spans="1:9" x14ac:dyDescent="0.45">
      <c r="A36" s="1">
        <v>45702</v>
      </c>
      <c r="B36" t="s">
        <v>7</v>
      </c>
      <c r="C36" t="s">
        <v>6</v>
      </c>
      <c r="D36" s="3">
        <v>70.38</v>
      </c>
      <c r="E36">
        <v>0.14599999999999999</v>
      </c>
      <c r="F36" s="3">
        <f>ROUND(D36/E36,2)</f>
        <v>482.05</v>
      </c>
      <c r="G36" s="3" t="str">
        <f>IF(B36="VANG STR SMCP EQ INV","VSTCX","BRK.B")</f>
        <v>BRK.B</v>
      </c>
      <c r="H36" t="s">
        <v>12</v>
      </c>
      <c r="I36" s="8" t="str">
        <f>"INSERT INTO TRADES (SYMBOL,TRADE_DATE,SHARES,PRICE,BUYSELL,STATUS,ACCOUNT,COMMISSION) VALUES('"&amp;G36&amp;"','"&amp;YEAR(A36)&amp;PAD(MONTH(A36))&amp;PAD(DAY(A36))&amp;"',"&amp;ROUND(E36,2)&amp;","&amp;F36&amp;",'B'"&amp;","&amp;"'OPEN'"&amp;",'"&amp;H36&amp;"',"&amp;0&amp;""&amp; ""&amp;");"</f>
        <v>INSERT INTO TRADES (SYMBOL,TRADE_DATE,SHARES,PRICE,BUYSELL,STATUS,ACCOUNT,COMMISSION) VALUES('BRK.B','20250214',0.15,482.05,'B','OPEN','401K-74519',0);</v>
      </c>
    </row>
    <row r="37" spans="1:9" x14ac:dyDescent="0.45">
      <c r="A37" s="1">
        <v>45709</v>
      </c>
      <c r="B37" t="s">
        <v>5</v>
      </c>
      <c r="C37" t="s">
        <v>6</v>
      </c>
      <c r="D37" s="3">
        <v>211.16</v>
      </c>
      <c r="E37">
        <v>5.4320000000000004</v>
      </c>
      <c r="F37" s="3">
        <f>ROUND(D37/E37,2)</f>
        <v>38.869999999999997</v>
      </c>
      <c r="G37" s="3" t="str">
        <f>IF(B37="VANG STR SMCP EQ INV","VSTCX","BRK.B")</f>
        <v>VSTCX</v>
      </c>
      <c r="H37" t="s">
        <v>12</v>
      </c>
      <c r="I37" s="8" t="str">
        <f>"INSERT INTO TRADES (SYMBOL,TRADE_DATE,SHARES,PRICE,BUYSELL,STATUS,ACCOUNT,COMMISSION) VALUES('"&amp;G37&amp;"','"&amp;YEAR(A37)&amp;PAD(MONTH(A37))&amp;PAD(DAY(A37))&amp;"',"&amp;ROUND(E37,2)&amp;","&amp;F37&amp;",'B'"&amp;","&amp;"'OPEN'"&amp;",'"&amp;H37&amp;"',"&amp;0&amp;""&amp; ""&amp;");"</f>
        <v>INSERT INTO TRADES (SYMBOL,TRADE_DATE,SHARES,PRICE,BUYSELL,STATUS,ACCOUNT,COMMISSION) VALUES('VSTCX','20250221',5.43,38.87,'B','OPEN','401K-74519',0);</v>
      </c>
    </row>
    <row r="38" spans="1:9" x14ac:dyDescent="0.45">
      <c r="A38" s="1">
        <v>45709</v>
      </c>
      <c r="B38" t="s">
        <v>7</v>
      </c>
      <c r="C38" t="s">
        <v>6</v>
      </c>
      <c r="D38" s="3">
        <v>70.38</v>
      </c>
      <c r="E38">
        <v>0.14599999999999999</v>
      </c>
      <c r="F38" s="3">
        <f>ROUND(D38/E38,2)</f>
        <v>482.05</v>
      </c>
      <c r="G38" s="3" t="str">
        <f>IF(B38="VANG STR SMCP EQ INV","VSTCX","BRK.B")</f>
        <v>BRK.B</v>
      </c>
      <c r="H38" t="s">
        <v>12</v>
      </c>
      <c r="I38" s="8" t="str">
        <f>"INSERT INTO TRADES (SYMBOL,TRADE_DATE,SHARES,PRICE,BUYSELL,STATUS,ACCOUNT,COMMISSION) VALUES('"&amp;G38&amp;"','"&amp;YEAR(A38)&amp;PAD(MONTH(A38))&amp;PAD(DAY(A38))&amp;"',"&amp;ROUND(E38,2)&amp;","&amp;F38&amp;",'B'"&amp;","&amp;"'OPEN'"&amp;",'"&amp;H38&amp;"',"&amp;0&amp;""&amp; ""&amp;");"</f>
        <v>INSERT INTO TRADES (SYMBOL,TRADE_DATE,SHARES,PRICE,BUYSELL,STATUS,ACCOUNT,COMMISSION) VALUES('BRK.B','20250221',0.15,482.05,'B','OPEN','401K-74519',0);</v>
      </c>
    </row>
    <row r="39" spans="1:9" x14ac:dyDescent="0.45">
      <c r="A39" s="1">
        <v>45716</v>
      </c>
      <c r="B39" t="s">
        <v>5</v>
      </c>
      <c r="C39" t="s">
        <v>6</v>
      </c>
      <c r="D39" s="3">
        <v>211.16</v>
      </c>
      <c r="E39">
        <v>5.4619999999999997</v>
      </c>
      <c r="F39" s="3">
        <f>ROUND(D39/E39,2)</f>
        <v>38.659999999999997</v>
      </c>
      <c r="G39" s="3" t="str">
        <f>IF(B39="VANG STR SMCP EQ INV","VSTCX","BRK.B")</f>
        <v>VSTCX</v>
      </c>
      <c r="H39" t="s">
        <v>12</v>
      </c>
      <c r="I39" s="8" t="str">
        <f>"INSERT INTO TRADES (SYMBOL,TRADE_DATE,SHARES,PRICE,BUYSELL,STATUS,ACCOUNT,COMMISSION) VALUES('"&amp;G39&amp;"','"&amp;YEAR(A39)&amp;PAD(MONTH(A39))&amp;PAD(DAY(A39))&amp;"',"&amp;ROUND(E39,2)&amp;","&amp;F39&amp;",'B'"&amp;","&amp;"'OPEN'"&amp;",'"&amp;H39&amp;"',"&amp;0&amp;""&amp; ""&amp;");"</f>
        <v>INSERT INTO TRADES (SYMBOL,TRADE_DATE,SHARES,PRICE,BUYSELL,STATUS,ACCOUNT,COMMISSION) VALUES('VSTCX','20250228',5.46,38.66,'B','OPEN','401K-74519',0);</v>
      </c>
    </row>
    <row r="40" spans="1:9" x14ac:dyDescent="0.45">
      <c r="A40" s="1">
        <v>45716</v>
      </c>
      <c r="B40" t="s">
        <v>7</v>
      </c>
      <c r="C40" t="s">
        <v>6</v>
      </c>
      <c r="D40" s="3">
        <v>70.38</v>
      </c>
      <c r="E40">
        <v>0.13800000000000001</v>
      </c>
      <c r="F40" s="3">
        <f>ROUND(D40/E40,2)</f>
        <v>510</v>
      </c>
      <c r="G40" s="3" t="str">
        <f>IF(B40="VANG STR SMCP EQ INV","VSTCX","BRK.B")</f>
        <v>BRK.B</v>
      </c>
      <c r="H40" t="s">
        <v>12</v>
      </c>
      <c r="I40" s="8" t="str">
        <f>"INSERT INTO TRADES (SYMBOL,TRADE_DATE,SHARES,PRICE,BUYSELL,STATUS,ACCOUNT,COMMISSION) VALUES('"&amp;G40&amp;"','"&amp;YEAR(A40)&amp;PAD(MONTH(A40))&amp;PAD(DAY(A40))&amp;"',"&amp;ROUND(E40,2)&amp;","&amp;F40&amp;",'B'"&amp;","&amp;"'OPEN'"&amp;",'"&amp;H40&amp;"',"&amp;0&amp;""&amp; ""&amp;");"</f>
        <v>INSERT INTO TRADES (SYMBOL,TRADE_DATE,SHARES,PRICE,BUYSELL,STATUS,ACCOUNT,COMMISSION) VALUES('BRK.B','20250228',0.14,510,'B','OPEN','401K-74519',0);</v>
      </c>
    </row>
    <row r="41" spans="1:9" x14ac:dyDescent="0.45">
      <c r="A41" s="1">
        <v>45723</v>
      </c>
      <c r="B41" t="s">
        <v>5</v>
      </c>
      <c r="C41" t="s">
        <v>6</v>
      </c>
      <c r="D41" s="3">
        <v>211.16</v>
      </c>
      <c r="E41">
        <v>5.7320000000000002</v>
      </c>
      <c r="F41" s="3">
        <f>ROUND(D41/E41,2)</f>
        <v>36.840000000000003</v>
      </c>
      <c r="G41" s="3" t="str">
        <f>IF(B41="VANG STR SMCP EQ INV","VSTCX","BRK.B")</f>
        <v>VSTCX</v>
      </c>
      <c r="H41" t="s">
        <v>12</v>
      </c>
      <c r="I41" s="8" t="str">
        <f>"INSERT INTO TRADES (SYMBOL,TRADE_DATE,SHARES,PRICE,BUYSELL,STATUS,ACCOUNT,COMMISSION) VALUES('"&amp;G41&amp;"','"&amp;YEAR(A41)&amp;PAD(MONTH(A41))&amp;PAD(DAY(A41))&amp;"',"&amp;ROUND(E41,2)&amp;","&amp;F41&amp;",'B'"&amp;","&amp;"'OPEN'"&amp;",'"&amp;H41&amp;"',"&amp;0&amp;""&amp; ""&amp;");"</f>
        <v>INSERT INTO TRADES (SYMBOL,TRADE_DATE,SHARES,PRICE,BUYSELL,STATUS,ACCOUNT,COMMISSION) VALUES('VSTCX','20250307',5.73,36.84,'B','OPEN','401K-74519',0);</v>
      </c>
    </row>
    <row r="42" spans="1:9" x14ac:dyDescent="0.45">
      <c r="A42" s="1">
        <v>45723</v>
      </c>
      <c r="B42" t="s">
        <v>7</v>
      </c>
      <c r="C42" t="s">
        <v>6</v>
      </c>
      <c r="D42" s="3">
        <v>70.38</v>
      </c>
      <c r="E42">
        <v>0.14399999999999999</v>
      </c>
      <c r="F42" s="3">
        <f>ROUND(D42/E42,2)</f>
        <v>488.75</v>
      </c>
      <c r="G42" s="3" t="str">
        <f>IF(B42="VANG STR SMCP EQ INV","VSTCX","BRK.B")</f>
        <v>BRK.B</v>
      </c>
      <c r="H42" t="s">
        <v>12</v>
      </c>
      <c r="I42" s="8" t="str">
        <f>"INSERT INTO TRADES (SYMBOL,TRADE_DATE,SHARES,PRICE,BUYSELL,STATUS,ACCOUNT,COMMISSION) VALUES('"&amp;G42&amp;"','"&amp;YEAR(A42)&amp;PAD(MONTH(A42))&amp;PAD(DAY(A42))&amp;"',"&amp;ROUND(E42,2)&amp;","&amp;F42&amp;",'B'"&amp;","&amp;"'OPEN'"&amp;",'"&amp;H42&amp;"',"&amp;0&amp;""&amp; ""&amp;");"</f>
        <v>INSERT INTO TRADES (SYMBOL,TRADE_DATE,SHARES,PRICE,BUYSELL,STATUS,ACCOUNT,COMMISSION) VALUES('BRK.B','20250307',0.14,488.75,'B','OPEN','401K-74519',0);</v>
      </c>
    </row>
    <row r="43" spans="1:9" x14ac:dyDescent="0.45">
      <c r="A43" s="1">
        <v>45730</v>
      </c>
      <c r="B43" t="s">
        <v>5</v>
      </c>
      <c r="C43" t="s">
        <v>6</v>
      </c>
      <c r="D43" s="3">
        <v>211.16</v>
      </c>
      <c r="E43">
        <v>5.8360000000000003</v>
      </c>
      <c r="F43" s="3">
        <f>ROUND(D43/E43,2)</f>
        <v>36.18</v>
      </c>
      <c r="G43" s="3" t="str">
        <f>IF(B43="VANG STR SMCP EQ INV","VSTCX","BRK.B")</f>
        <v>VSTCX</v>
      </c>
      <c r="H43" t="s">
        <v>12</v>
      </c>
      <c r="I43" s="8" t="str">
        <f>"INSERT INTO TRADES (SYMBOL,TRADE_DATE,SHARES,PRICE,BUYSELL,STATUS,ACCOUNT,COMMISSION) VALUES('"&amp;G43&amp;"','"&amp;YEAR(A43)&amp;PAD(MONTH(A43))&amp;PAD(DAY(A43))&amp;"',"&amp;ROUND(E43,2)&amp;","&amp;F43&amp;",'B'"&amp;","&amp;"'OPEN'"&amp;",'"&amp;H43&amp;"',"&amp;0&amp;""&amp; ""&amp;");"</f>
        <v>INSERT INTO TRADES (SYMBOL,TRADE_DATE,SHARES,PRICE,BUYSELL,STATUS,ACCOUNT,COMMISSION) VALUES('VSTCX','20250314',5.84,36.18,'B','OPEN','401K-74519',0);</v>
      </c>
    </row>
    <row r="44" spans="1:9" x14ac:dyDescent="0.45">
      <c r="A44" s="1">
        <v>45730</v>
      </c>
      <c r="B44" t="s">
        <v>7</v>
      </c>
      <c r="C44" t="s">
        <v>6</v>
      </c>
      <c r="D44" s="3">
        <v>70.38</v>
      </c>
      <c r="E44">
        <v>0.13800000000000001</v>
      </c>
      <c r="F44" s="3">
        <f>ROUND(D44/E44,2)</f>
        <v>510</v>
      </c>
      <c r="G44" s="3" t="str">
        <f>IF(B44="VANG STR SMCP EQ INV","VSTCX","BRK.B")</f>
        <v>BRK.B</v>
      </c>
      <c r="H44" t="s">
        <v>12</v>
      </c>
      <c r="I44" s="8" t="str">
        <f>"INSERT INTO TRADES (SYMBOL,TRADE_DATE,SHARES,PRICE,BUYSELL,STATUS,ACCOUNT,COMMISSION) VALUES('"&amp;G44&amp;"','"&amp;YEAR(A44)&amp;PAD(MONTH(A44))&amp;PAD(DAY(A44))&amp;"',"&amp;ROUND(E44,2)&amp;","&amp;F44&amp;",'B'"&amp;","&amp;"'OPEN'"&amp;",'"&amp;H44&amp;"',"&amp;0&amp;""&amp; ""&amp;");"</f>
        <v>INSERT INTO TRADES (SYMBOL,TRADE_DATE,SHARES,PRICE,BUYSELL,STATUS,ACCOUNT,COMMISSION) VALUES('BRK.B','20250314',0.14,510,'B','OPEN','401K-74519',0);</v>
      </c>
    </row>
    <row r="45" spans="1:9" x14ac:dyDescent="0.45">
      <c r="A45" s="1">
        <v>45737</v>
      </c>
      <c r="B45" t="s">
        <v>5</v>
      </c>
      <c r="C45" t="s">
        <v>6</v>
      </c>
      <c r="D45" s="3">
        <v>211.16</v>
      </c>
      <c r="E45">
        <v>5.7939999999999996</v>
      </c>
      <c r="F45" s="3">
        <f>ROUND(D45/E45,2)</f>
        <v>36.44</v>
      </c>
      <c r="G45" s="3" t="str">
        <f>IF(B45="VANG STR SMCP EQ INV","VSTCX","BRK.B")</f>
        <v>VSTCX</v>
      </c>
      <c r="H45" t="s">
        <v>12</v>
      </c>
      <c r="I45" s="8" t="str">
        <f>"INSERT INTO TRADES (SYMBOL,TRADE_DATE,SHARES,PRICE,BUYSELL,STATUS,ACCOUNT,COMMISSION) VALUES('"&amp;G45&amp;"','"&amp;YEAR(A45)&amp;PAD(MONTH(A45))&amp;PAD(DAY(A45))&amp;"',"&amp;ROUND(E45,2)&amp;","&amp;F45&amp;",'B'"&amp;","&amp;"'OPEN'"&amp;",'"&amp;H45&amp;"',"&amp;0&amp;""&amp; ""&amp;");"</f>
        <v>INSERT INTO TRADES (SYMBOL,TRADE_DATE,SHARES,PRICE,BUYSELL,STATUS,ACCOUNT,COMMISSION) VALUES('VSTCX','20250321',5.79,36.44,'B','OPEN','401K-74519',0);</v>
      </c>
    </row>
    <row r="46" spans="1:9" x14ac:dyDescent="0.45">
      <c r="A46" s="1">
        <v>45737</v>
      </c>
      <c r="B46" t="s">
        <v>7</v>
      </c>
      <c r="C46" t="s">
        <v>6</v>
      </c>
      <c r="D46" s="3">
        <v>70.38</v>
      </c>
      <c r="E46">
        <v>0.13400000000000001</v>
      </c>
      <c r="F46" s="3">
        <f>ROUND(D46/E46,2)</f>
        <v>525.22</v>
      </c>
      <c r="G46" s="3" t="str">
        <f>IF(B46="VANG STR SMCP EQ INV","VSTCX","BRK.B")</f>
        <v>BRK.B</v>
      </c>
      <c r="H46" t="s">
        <v>12</v>
      </c>
      <c r="I46" s="8" t="str">
        <f>"INSERT INTO TRADES (SYMBOL,TRADE_DATE,SHARES,PRICE,BUYSELL,STATUS,ACCOUNT,COMMISSION) VALUES('"&amp;G46&amp;"','"&amp;YEAR(A46)&amp;PAD(MONTH(A46))&amp;PAD(DAY(A46))&amp;"',"&amp;ROUND(E46,2)&amp;","&amp;F46&amp;",'B'"&amp;","&amp;"'OPEN'"&amp;",'"&amp;H46&amp;"',"&amp;0&amp;""&amp; ""&amp;");"</f>
        <v>INSERT INTO TRADES (SYMBOL,TRADE_DATE,SHARES,PRICE,BUYSELL,STATUS,ACCOUNT,COMMISSION) VALUES('BRK.B','20250321',0.13,525.22,'B','OPEN','401K-74519',0);</v>
      </c>
    </row>
    <row r="47" spans="1:9" x14ac:dyDescent="0.45">
      <c r="A47" s="1">
        <v>45744</v>
      </c>
      <c r="B47" t="s">
        <v>5</v>
      </c>
      <c r="C47" t="s">
        <v>6</v>
      </c>
      <c r="D47" s="3">
        <v>211.16</v>
      </c>
      <c r="E47">
        <v>5.8760000000000003</v>
      </c>
      <c r="F47" s="3">
        <f>ROUND(D47/E47,2)</f>
        <v>35.94</v>
      </c>
      <c r="G47" s="3" t="str">
        <f>IF(B47="VANG STR SMCP EQ INV","VSTCX","BRK.B")</f>
        <v>VSTCX</v>
      </c>
      <c r="H47" t="s">
        <v>12</v>
      </c>
      <c r="I47" s="8" t="str">
        <f>"INSERT INTO TRADES (SYMBOL,TRADE_DATE,SHARES,PRICE,BUYSELL,STATUS,ACCOUNT,COMMISSION) VALUES('"&amp;G47&amp;"','"&amp;YEAR(A47)&amp;PAD(MONTH(A47))&amp;PAD(DAY(A47))&amp;"',"&amp;ROUND(E47,2)&amp;","&amp;F47&amp;",'B'"&amp;","&amp;"'OPEN'"&amp;",'"&amp;H47&amp;"',"&amp;0&amp;""&amp; ""&amp;");"</f>
        <v>INSERT INTO TRADES (SYMBOL,TRADE_DATE,SHARES,PRICE,BUYSELL,STATUS,ACCOUNT,COMMISSION) VALUES('VSTCX','20250328',5.88,35.94,'B','OPEN','401K-74519',0);</v>
      </c>
    </row>
    <row r="48" spans="1:9" x14ac:dyDescent="0.45">
      <c r="A48" s="1">
        <v>45744</v>
      </c>
      <c r="B48" t="s">
        <v>7</v>
      </c>
      <c r="C48" t="s">
        <v>6</v>
      </c>
      <c r="D48" s="3">
        <v>70.38</v>
      </c>
      <c r="E48">
        <v>0.13400000000000001</v>
      </c>
      <c r="F48" s="3">
        <f>ROUND(D48/E48,2)</f>
        <v>525.22</v>
      </c>
      <c r="G48" s="3" t="str">
        <f>IF(B48="VANG STR SMCP EQ INV","VSTCX","BRK.B")</f>
        <v>BRK.B</v>
      </c>
      <c r="H48" t="s">
        <v>12</v>
      </c>
      <c r="I48" s="8" t="str">
        <f>"INSERT INTO TRADES (SYMBOL,TRADE_DATE,SHARES,PRICE,BUYSELL,STATUS,ACCOUNT,COMMISSION) VALUES('"&amp;G48&amp;"','"&amp;YEAR(A48)&amp;PAD(MONTH(A48))&amp;PAD(DAY(A48))&amp;"',"&amp;ROUND(E48,2)&amp;","&amp;F48&amp;",'B'"&amp;","&amp;"'OPEN'"&amp;",'"&amp;H48&amp;"',"&amp;0&amp;""&amp; ""&amp;");"</f>
        <v>INSERT INTO TRADES (SYMBOL,TRADE_DATE,SHARES,PRICE,BUYSELL,STATUS,ACCOUNT,COMMISSION) VALUES('BRK.B','20250328',0.13,525.22,'B','OPEN','401K-74519',0);</v>
      </c>
    </row>
    <row r="49" spans="1:9" x14ac:dyDescent="0.45">
      <c r="A49" s="1">
        <v>45751</v>
      </c>
      <c r="B49" t="s">
        <v>5</v>
      </c>
      <c r="C49" t="s">
        <v>6</v>
      </c>
      <c r="D49" s="3">
        <v>211.16</v>
      </c>
      <c r="E49">
        <v>6.5220000000000002</v>
      </c>
      <c r="F49" s="3">
        <f>ROUND(D49/E49,2)</f>
        <v>32.380000000000003</v>
      </c>
      <c r="G49" s="3" t="str">
        <f>IF(B49="VANG STR SMCP EQ INV","VSTCX","BRK.B")</f>
        <v>VSTCX</v>
      </c>
      <c r="H49" t="s">
        <v>12</v>
      </c>
      <c r="I49" s="8" t="str">
        <f>"INSERT INTO TRADES (SYMBOL,TRADE_DATE,SHARES,PRICE,BUYSELL,STATUS,ACCOUNT,COMMISSION) VALUES('"&amp;G49&amp;"','"&amp;YEAR(A49)&amp;PAD(MONTH(A49))&amp;PAD(DAY(A49))&amp;"',"&amp;ROUND(E49,2)&amp;","&amp;F49&amp;",'B'"&amp;","&amp;"'OPEN'"&amp;",'"&amp;H49&amp;"',"&amp;0&amp;""&amp; ""&amp;");"</f>
        <v>INSERT INTO TRADES (SYMBOL,TRADE_DATE,SHARES,PRICE,BUYSELL,STATUS,ACCOUNT,COMMISSION) VALUES('VSTCX','20250404',6.52,32.38,'B','OPEN','401K-74519',0);</v>
      </c>
    </row>
    <row r="50" spans="1:9" x14ac:dyDescent="0.45">
      <c r="A50" s="1">
        <v>45751</v>
      </c>
      <c r="B50" t="s">
        <v>7</v>
      </c>
      <c r="C50" t="s">
        <v>6</v>
      </c>
      <c r="D50" s="3">
        <v>70.38</v>
      </c>
      <c r="E50">
        <v>0.13800000000000001</v>
      </c>
      <c r="F50" s="3">
        <f>ROUND(D50/E50,2)</f>
        <v>510</v>
      </c>
      <c r="G50" s="3" t="str">
        <f>IF(B50="VANG STR SMCP EQ INV","VSTCX","BRK.B")</f>
        <v>BRK.B</v>
      </c>
      <c r="H50" t="s">
        <v>12</v>
      </c>
      <c r="I50" s="8" t="str">
        <f>"INSERT INTO TRADES (SYMBOL,TRADE_DATE,SHARES,PRICE,BUYSELL,STATUS,ACCOUNT,COMMISSION) VALUES('"&amp;G50&amp;"','"&amp;YEAR(A50)&amp;PAD(MONTH(A50))&amp;PAD(DAY(A50))&amp;"',"&amp;ROUND(E50,2)&amp;","&amp;F50&amp;",'B'"&amp;","&amp;"'OPEN'"&amp;",'"&amp;H50&amp;"',"&amp;0&amp;""&amp; ""&amp;");"</f>
        <v>INSERT INTO TRADES (SYMBOL,TRADE_DATE,SHARES,PRICE,BUYSELL,STATUS,ACCOUNT,COMMISSION) VALUES('BRK.B','20250404',0.14,510,'B','OPEN','401K-74519',0);</v>
      </c>
    </row>
    <row r="51" spans="1:9" x14ac:dyDescent="0.45">
      <c r="A51" s="1">
        <v>45758</v>
      </c>
      <c r="B51" t="s">
        <v>5</v>
      </c>
      <c r="C51" t="s">
        <v>6</v>
      </c>
      <c r="D51" s="3">
        <v>211.16</v>
      </c>
      <c r="E51">
        <v>6.4039999999999999</v>
      </c>
      <c r="F51" s="3">
        <f>ROUND(D51/E51,2)</f>
        <v>32.97</v>
      </c>
      <c r="G51" s="3" t="str">
        <f>IF(B51="VANG STR SMCP EQ INV","VSTCX","BRK.B")</f>
        <v>VSTCX</v>
      </c>
      <c r="H51" t="s">
        <v>12</v>
      </c>
      <c r="I51" s="8" t="str">
        <f>"INSERT INTO TRADES (SYMBOL,TRADE_DATE,SHARES,PRICE,BUYSELL,STATUS,ACCOUNT,COMMISSION) VALUES('"&amp;G51&amp;"','"&amp;YEAR(A51)&amp;PAD(MONTH(A51))&amp;PAD(DAY(A51))&amp;"',"&amp;ROUND(E51,2)&amp;","&amp;F51&amp;",'B'"&amp;","&amp;"'OPEN'"&amp;",'"&amp;H51&amp;"',"&amp;0&amp;""&amp; ""&amp;");"</f>
        <v>INSERT INTO TRADES (SYMBOL,TRADE_DATE,SHARES,PRICE,BUYSELL,STATUS,ACCOUNT,COMMISSION) VALUES('VSTCX','20250411',6.4,32.97,'B','OPEN','401K-74519',0);</v>
      </c>
    </row>
    <row r="52" spans="1:9" x14ac:dyDescent="0.45">
      <c r="A52" s="1">
        <v>45758</v>
      </c>
      <c r="B52" t="s">
        <v>7</v>
      </c>
      <c r="C52" t="s">
        <v>6</v>
      </c>
      <c r="D52" s="3">
        <v>70.38</v>
      </c>
      <c r="E52">
        <v>0.13600000000000001</v>
      </c>
      <c r="F52" s="3">
        <f>ROUND(D52/E52,2)</f>
        <v>517.5</v>
      </c>
      <c r="G52" s="3" t="str">
        <f>IF(B52="VANG STR SMCP EQ INV","VSTCX","BRK.B")</f>
        <v>BRK.B</v>
      </c>
      <c r="H52" t="s">
        <v>12</v>
      </c>
      <c r="I52" s="8" t="str">
        <f>"INSERT INTO TRADES (SYMBOL,TRADE_DATE,SHARES,PRICE,BUYSELL,STATUS,ACCOUNT,COMMISSION) VALUES('"&amp;G52&amp;"','"&amp;YEAR(A52)&amp;PAD(MONTH(A52))&amp;PAD(DAY(A52))&amp;"',"&amp;ROUND(E52,2)&amp;","&amp;F52&amp;",'B'"&amp;","&amp;"'OPEN'"&amp;",'"&amp;H52&amp;"',"&amp;0&amp;""&amp; ""&amp;");"</f>
        <v>INSERT INTO TRADES (SYMBOL,TRADE_DATE,SHARES,PRICE,BUYSELL,STATUS,ACCOUNT,COMMISSION) VALUES('BRK.B','20250411',0.14,517.5,'B','OPEN','401K-74519',0);</v>
      </c>
    </row>
    <row r="53" spans="1:9" x14ac:dyDescent="0.45">
      <c r="A53" s="1">
        <v>45768</v>
      </c>
      <c r="B53" t="s">
        <v>5</v>
      </c>
      <c r="C53" t="s">
        <v>6</v>
      </c>
      <c r="D53" s="3">
        <v>530.4</v>
      </c>
      <c r="E53">
        <v>16.260000000000002</v>
      </c>
      <c r="F53" s="3">
        <f>ROUND(D53/E53,2)</f>
        <v>32.619999999999997</v>
      </c>
      <c r="G53" s="3" t="str">
        <f>IF(B53="VANG STR SMCP EQ INV","VSTCX","BRK.B")</f>
        <v>VSTCX</v>
      </c>
      <c r="H53" t="s">
        <v>12</v>
      </c>
      <c r="I53" s="8" t="str">
        <f>"INSERT INTO TRADES (SYMBOL,TRADE_DATE,SHARES,PRICE,BUYSELL,STATUS,ACCOUNT,COMMISSION) VALUES('"&amp;G53&amp;"','"&amp;YEAR(A53)&amp;PAD(MONTH(A53))&amp;PAD(DAY(A53))&amp;"',"&amp;ROUND(E53,2)&amp;","&amp;F53&amp;",'B'"&amp;","&amp;"'OPEN'"&amp;",'"&amp;H53&amp;"',"&amp;0&amp;""&amp; ""&amp;");"</f>
        <v>INSERT INTO TRADES (SYMBOL,TRADE_DATE,SHARES,PRICE,BUYSELL,STATUS,ACCOUNT,COMMISSION) VALUES('VSTCX','20250421',16.26,32.62,'B','OPEN','401K-74519',0);</v>
      </c>
    </row>
    <row r="54" spans="1:9" x14ac:dyDescent="0.45">
      <c r="A54" s="1">
        <v>45768</v>
      </c>
      <c r="B54" t="s">
        <v>7</v>
      </c>
      <c r="C54" t="s">
        <v>6</v>
      </c>
      <c r="D54" s="3">
        <v>176.8</v>
      </c>
      <c r="E54">
        <v>0.35</v>
      </c>
      <c r="F54" s="3">
        <f>ROUND(D54/E54,2)</f>
        <v>505.14</v>
      </c>
      <c r="G54" s="3" t="str">
        <f>IF(B54="VANG STR SMCP EQ INV","VSTCX","BRK.B")</f>
        <v>BRK.B</v>
      </c>
      <c r="H54" t="s">
        <v>12</v>
      </c>
      <c r="I54" s="8" t="str">
        <f>"INSERT INTO TRADES (SYMBOL,TRADE_DATE,SHARES,PRICE,BUYSELL,STATUS,ACCOUNT,COMMISSION) VALUES('"&amp;G54&amp;"','"&amp;YEAR(A54)&amp;PAD(MONTH(A54))&amp;PAD(DAY(A54))&amp;"',"&amp;ROUND(E54,2)&amp;","&amp;F54&amp;",'B'"&amp;","&amp;"'OPEN'"&amp;",'"&amp;H54&amp;"',"&amp;0&amp;""&amp; ""&amp;");"</f>
        <v>INSERT INTO TRADES (SYMBOL,TRADE_DATE,SHARES,PRICE,BUYSELL,STATUS,ACCOUNT,COMMISSION) VALUES('BRK.B','20250421',0.35,505.14,'B','OPEN','401K-74519',0);</v>
      </c>
    </row>
    <row r="55" spans="1:9" x14ac:dyDescent="0.45">
      <c r="A55" s="1">
        <v>45772</v>
      </c>
      <c r="B55" t="s">
        <v>5</v>
      </c>
      <c r="C55" t="s">
        <v>6</v>
      </c>
      <c r="D55" s="3">
        <v>211.16</v>
      </c>
      <c r="E55">
        <v>6.07</v>
      </c>
      <c r="F55" s="3">
        <f>ROUND(D55/E55,2)</f>
        <v>34.79</v>
      </c>
      <c r="G55" s="3" t="str">
        <f>IF(B55="VANG STR SMCP EQ INV","VSTCX","BRK.B")</f>
        <v>VSTCX</v>
      </c>
      <c r="H55" t="s">
        <v>12</v>
      </c>
      <c r="I55" s="8" t="str">
        <f>"INSERT INTO TRADES (SYMBOL,TRADE_DATE,SHARES,PRICE,BUYSELL,STATUS,ACCOUNT,COMMISSION) VALUES('"&amp;G55&amp;"','"&amp;YEAR(A55)&amp;PAD(MONTH(A55))&amp;PAD(DAY(A55))&amp;"',"&amp;ROUND(E55,2)&amp;","&amp;F55&amp;",'B'"&amp;","&amp;"'OPEN'"&amp;",'"&amp;H55&amp;"',"&amp;0&amp;""&amp; ""&amp;");"</f>
        <v>INSERT INTO TRADES (SYMBOL,TRADE_DATE,SHARES,PRICE,BUYSELL,STATUS,ACCOUNT,COMMISSION) VALUES('VSTCX','20250425',6.07,34.79,'B','OPEN','401K-74519',0);</v>
      </c>
    </row>
    <row r="56" spans="1:9" x14ac:dyDescent="0.45">
      <c r="A56" s="1">
        <v>45772</v>
      </c>
      <c r="B56" t="s">
        <v>7</v>
      </c>
      <c r="C56" t="s">
        <v>6</v>
      </c>
      <c r="D56" s="3">
        <v>70.38</v>
      </c>
      <c r="E56">
        <v>0.13200000000000001</v>
      </c>
      <c r="F56" s="3">
        <f>ROUND(D56/E56,2)</f>
        <v>533.17999999999995</v>
      </c>
      <c r="G56" s="3" t="str">
        <f>IF(B56="VANG STR SMCP EQ INV","VSTCX","BRK.B")</f>
        <v>BRK.B</v>
      </c>
      <c r="H56" t="s">
        <v>12</v>
      </c>
      <c r="I56" s="8" t="str">
        <f>"INSERT INTO TRADES (SYMBOL,TRADE_DATE,SHARES,PRICE,BUYSELL,STATUS,ACCOUNT,COMMISSION) VALUES('"&amp;G56&amp;"','"&amp;YEAR(A56)&amp;PAD(MONTH(A56))&amp;PAD(DAY(A56))&amp;"',"&amp;ROUND(E56,2)&amp;","&amp;F56&amp;",'B'"&amp;","&amp;"'OPEN'"&amp;",'"&amp;H56&amp;"',"&amp;0&amp;""&amp; ""&amp;");"</f>
        <v>INSERT INTO TRADES (SYMBOL,TRADE_DATE,SHARES,PRICE,BUYSELL,STATUS,ACCOUNT,COMMISSION) VALUES('BRK.B','20250425',0.13,533.18,'B','OPEN','401K-74519',0);</v>
      </c>
    </row>
    <row r="57" spans="1:9" x14ac:dyDescent="0.45">
      <c r="A57" s="1">
        <v>45779</v>
      </c>
      <c r="B57" t="s">
        <v>5</v>
      </c>
      <c r="C57" t="s">
        <v>6</v>
      </c>
      <c r="D57" s="3">
        <v>211.16</v>
      </c>
      <c r="E57">
        <v>5.85</v>
      </c>
      <c r="F57" s="3">
        <f>ROUND(D57/E57,2)</f>
        <v>36.1</v>
      </c>
      <c r="G57" s="3" t="str">
        <f>IF(B57="VANG STR SMCP EQ INV","VSTCX","BRK.B")</f>
        <v>VSTCX</v>
      </c>
      <c r="H57" t="s">
        <v>12</v>
      </c>
      <c r="I57" s="8" t="str">
        <f>"INSERT INTO TRADES (SYMBOL,TRADE_DATE,SHARES,PRICE,BUYSELL,STATUS,ACCOUNT,COMMISSION) VALUES('"&amp;G57&amp;"','"&amp;YEAR(A57)&amp;PAD(MONTH(A57))&amp;PAD(DAY(A57))&amp;"',"&amp;ROUND(E57,2)&amp;","&amp;F57&amp;",'B'"&amp;","&amp;"'OPEN'"&amp;",'"&amp;H57&amp;"',"&amp;0&amp;""&amp; ""&amp;");"</f>
        <v>INSERT INTO TRADES (SYMBOL,TRADE_DATE,SHARES,PRICE,BUYSELL,STATUS,ACCOUNT,COMMISSION) VALUES('VSTCX','20250502',5.85,36.1,'B','OPEN','401K-74519',0);</v>
      </c>
    </row>
    <row r="58" spans="1:9" x14ac:dyDescent="0.45">
      <c r="A58" s="1">
        <v>45779</v>
      </c>
      <c r="B58" t="s">
        <v>7</v>
      </c>
      <c r="C58" t="s">
        <v>6</v>
      </c>
      <c r="D58" s="3">
        <v>70.38</v>
      </c>
      <c r="E58">
        <v>0.13</v>
      </c>
      <c r="F58" s="3">
        <f>ROUND(D58/E58,2)</f>
        <v>541.38</v>
      </c>
      <c r="G58" s="3" t="str">
        <f>IF(B58="VANG STR SMCP EQ INV","VSTCX","BRK.B")</f>
        <v>BRK.B</v>
      </c>
      <c r="H58" t="s">
        <v>12</v>
      </c>
      <c r="I58" s="8" t="str">
        <f>"INSERT INTO TRADES (SYMBOL,TRADE_DATE,SHARES,PRICE,BUYSELL,STATUS,ACCOUNT,COMMISSION) VALUES('"&amp;G58&amp;"','"&amp;YEAR(A58)&amp;PAD(MONTH(A58))&amp;PAD(DAY(A58))&amp;"',"&amp;ROUND(E58,2)&amp;","&amp;F58&amp;",'B'"&amp;","&amp;"'OPEN'"&amp;",'"&amp;H58&amp;"',"&amp;0&amp;""&amp; ""&amp;");"</f>
        <v>INSERT INTO TRADES (SYMBOL,TRADE_DATE,SHARES,PRICE,BUYSELL,STATUS,ACCOUNT,COMMISSION) VALUES('BRK.B','20250502',0.13,541.38,'B','OPEN','401K-74519',0);</v>
      </c>
    </row>
    <row r="59" spans="1:9" x14ac:dyDescent="0.45">
      <c r="A59" s="1">
        <v>45786</v>
      </c>
      <c r="B59" t="s">
        <v>5</v>
      </c>
      <c r="C59" t="s">
        <v>6</v>
      </c>
      <c r="D59" s="3">
        <v>211.16</v>
      </c>
      <c r="E59">
        <v>5.81</v>
      </c>
      <c r="F59" s="3">
        <f>ROUND(D59/E59,2)</f>
        <v>36.340000000000003</v>
      </c>
      <c r="G59" s="3" t="str">
        <f>IF(B59="VANG STR SMCP EQ INV","VSTCX","BRK.B")</f>
        <v>VSTCX</v>
      </c>
      <c r="H59" t="s">
        <v>12</v>
      </c>
      <c r="I59" s="8" t="str">
        <f>"INSERT INTO TRADES (SYMBOL,TRADE_DATE,SHARES,PRICE,BUYSELL,STATUS,ACCOUNT,COMMISSION) VALUES('"&amp;G59&amp;"','"&amp;YEAR(A59)&amp;PAD(MONTH(A59))&amp;PAD(DAY(A59))&amp;"',"&amp;ROUND(E59,2)&amp;","&amp;F59&amp;",'B'"&amp;","&amp;"'OPEN'"&amp;",'"&amp;H59&amp;"',"&amp;0&amp;""&amp; ""&amp;");"</f>
        <v>INSERT INTO TRADES (SYMBOL,TRADE_DATE,SHARES,PRICE,BUYSELL,STATUS,ACCOUNT,COMMISSION) VALUES('VSTCX','20250509',5.81,36.34,'B','OPEN','401K-74519',0);</v>
      </c>
    </row>
    <row r="60" spans="1:9" x14ac:dyDescent="0.45">
      <c r="A60" s="1">
        <v>45786</v>
      </c>
      <c r="B60" t="s">
        <v>7</v>
      </c>
      <c r="C60" t="s">
        <v>6</v>
      </c>
      <c r="D60" s="3">
        <v>70.38</v>
      </c>
      <c r="E60">
        <v>0.13800000000000001</v>
      </c>
      <c r="F60" s="3">
        <f>ROUND(D60/E60,2)</f>
        <v>510</v>
      </c>
      <c r="G60" s="3" t="str">
        <f>IF(B60="VANG STR SMCP EQ INV","VSTCX","BRK.B")</f>
        <v>BRK.B</v>
      </c>
      <c r="H60" t="s">
        <v>12</v>
      </c>
      <c r="I60" s="8" t="str">
        <f>"INSERT INTO TRADES (SYMBOL,TRADE_DATE,SHARES,PRICE,BUYSELL,STATUS,ACCOUNT,COMMISSION) VALUES('"&amp;G60&amp;"','"&amp;YEAR(A60)&amp;PAD(MONTH(A60))&amp;PAD(DAY(A60))&amp;"',"&amp;ROUND(E60,2)&amp;","&amp;F60&amp;",'B'"&amp;","&amp;"'OPEN'"&amp;",'"&amp;H60&amp;"',"&amp;0&amp;""&amp; ""&amp;");"</f>
        <v>INSERT INTO TRADES (SYMBOL,TRADE_DATE,SHARES,PRICE,BUYSELL,STATUS,ACCOUNT,COMMISSION) VALUES('BRK.B','20250509',0.14,510,'B','OPEN','401K-74519',0);</v>
      </c>
    </row>
    <row r="61" spans="1:9" x14ac:dyDescent="0.45">
      <c r="A61" s="1">
        <v>45793</v>
      </c>
      <c r="B61" t="s">
        <v>5</v>
      </c>
      <c r="C61" t="s">
        <v>6</v>
      </c>
      <c r="D61" s="3">
        <v>211.16</v>
      </c>
      <c r="E61">
        <v>5.5339999999999998</v>
      </c>
      <c r="F61" s="3">
        <f>ROUND(D61/E61,2)</f>
        <v>38.159999999999997</v>
      </c>
      <c r="G61" s="3" t="str">
        <f>IF(B61="VANG STR SMCP EQ INV","VSTCX","BRK.B")</f>
        <v>VSTCX</v>
      </c>
      <c r="H61" t="s">
        <v>12</v>
      </c>
      <c r="I61" s="8" t="str">
        <f>"INSERT INTO TRADES (SYMBOL,TRADE_DATE,SHARES,PRICE,BUYSELL,STATUS,ACCOUNT,COMMISSION) VALUES('"&amp;G61&amp;"','"&amp;YEAR(A61)&amp;PAD(MONTH(A61))&amp;PAD(DAY(A61))&amp;"',"&amp;ROUND(E61,2)&amp;","&amp;F61&amp;",'B'"&amp;","&amp;"'OPEN'"&amp;",'"&amp;H61&amp;"',"&amp;0&amp;""&amp; ""&amp;");"</f>
        <v>INSERT INTO TRADES (SYMBOL,TRADE_DATE,SHARES,PRICE,BUYSELL,STATUS,ACCOUNT,COMMISSION) VALUES('VSTCX','20250516',5.53,38.16,'B','OPEN','401K-74519',0);</v>
      </c>
    </row>
    <row r="62" spans="1:9" x14ac:dyDescent="0.45">
      <c r="A62" s="1">
        <v>45793</v>
      </c>
      <c r="B62" t="s">
        <v>7</v>
      </c>
      <c r="C62" t="s">
        <v>6</v>
      </c>
      <c r="D62" s="3">
        <v>70.38</v>
      </c>
      <c r="E62">
        <v>0.13800000000000001</v>
      </c>
      <c r="F62" s="3">
        <f>ROUND(D62/E62,2)</f>
        <v>510</v>
      </c>
      <c r="G62" s="3" t="str">
        <f>IF(B62="VANG STR SMCP EQ INV","VSTCX","BRK.B")</f>
        <v>BRK.B</v>
      </c>
      <c r="H62" t="s">
        <v>12</v>
      </c>
      <c r="I62" s="8" t="str">
        <f>"INSERT INTO TRADES (SYMBOL,TRADE_DATE,SHARES,PRICE,BUYSELL,STATUS,ACCOUNT,COMMISSION) VALUES('"&amp;G62&amp;"','"&amp;YEAR(A62)&amp;PAD(MONTH(A62))&amp;PAD(DAY(A62))&amp;"',"&amp;ROUND(E62,2)&amp;","&amp;F62&amp;",'B'"&amp;","&amp;"'OPEN'"&amp;",'"&amp;H62&amp;"',"&amp;0&amp;""&amp; ""&amp;");"</f>
        <v>INSERT INTO TRADES (SYMBOL,TRADE_DATE,SHARES,PRICE,BUYSELL,STATUS,ACCOUNT,COMMISSION) VALUES('BRK.B','20250516',0.14,510,'B','OPEN','401K-74519',0);</v>
      </c>
    </row>
    <row r="63" spans="1:9" x14ac:dyDescent="0.45">
      <c r="A63" s="1">
        <v>45800</v>
      </c>
      <c r="B63" t="s">
        <v>5</v>
      </c>
      <c r="C63" t="s">
        <v>6</v>
      </c>
      <c r="D63" s="3">
        <v>211.16</v>
      </c>
      <c r="E63">
        <v>5.734</v>
      </c>
      <c r="F63" s="3">
        <f>ROUND(D63/E63,2)</f>
        <v>36.83</v>
      </c>
      <c r="G63" s="3" t="str">
        <f>IF(B63="VANG STR SMCP EQ INV","VSTCX","BRK.B")</f>
        <v>VSTCX</v>
      </c>
      <c r="H63" t="s">
        <v>12</v>
      </c>
      <c r="I63" s="8" t="str">
        <f>"INSERT INTO TRADES (SYMBOL,TRADE_DATE,SHARES,PRICE,BUYSELL,STATUS,ACCOUNT,COMMISSION) VALUES('"&amp;G63&amp;"','"&amp;YEAR(A63)&amp;PAD(MONTH(A63))&amp;PAD(DAY(A63))&amp;"',"&amp;ROUND(E63,2)&amp;","&amp;F63&amp;",'B'"&amp;","&amp;"'OPEN'"&amp;",'"&amp;H63&amp;"',"&amp;0&amp;""&amp; ""&amp;");"</f>
        <v>INSERT INTO TRADES (SYMBOL,TRADE_DATE,SHARES,PRICE,BUYSELL,STATUS,ACCOUNT,COMMISSION) VALUES('VSTCX','20250523',5.73,36.83,'B','OPEN','401K-74519',0);</v>
      </c>
    </row>
    <row r="64" spans="1:9" x14ac:dyDescent="0.45">
      <c r="A64" s="1">
        <v>45800</v>
      </c>
      <c r="B64" t="s">
        <v>7</v>
      </c>
      <c r="C64" t="s">
        <v>6</v>
      </c>
      <c r="D64" s="3">
        <v>70.38</v>
      </c>
      <c r="E64">
        <v>0.14000000000000001</v>
      </c>
      <c r="F64" s="3">
        <f>ROUND(D64/E64,2)</f>
        <v>502.71</v>
      </c>
      <c r="G64" s="3" t="str">
        <f>IF(B64="VANG STR SMCP EQ INV","VSTCX","BRK.B")</f>
        <v>BRK.B</v>
      </c>
      <c r="H64" t="s">
        <v>12</v>
      </c>
      <c r="I64" s="8" t="str">
        <f>"INSERT INTO TRADES (SYMBOL,TRADE_DATE,SHARES,PRICE,BUYSELL,STATUS,ACCOUNT,COMMISSION) VALUES('"&amp;G64&amp;"','"&amp;YEAR(A64)&amp;PAD(MONTH(A64))&amp;PAD(DAY(A64))&amp;"',"&amp;ROUND(E64,2)&amp;","&amp;F64&amp;",'B'"&amp;","&amp;"'OPEN'"&amp;",'"&amp;H64&amp;"',"&amp;0&amp;""&amp; ""&amp;");"</f>
        <v>INSERT INTO TRADES (SYMBOL,TRADE_DATE,SHARES,PRICE,BUYSELL,STATUS,ACCOUNT,COMMISSION) VALUES('BRK.B','20250523',0.14,502.71,'B','OPEN','401K-74519',0);</v>
      </c>
    </row>
    <row r="65" spans="1:9" x14ac:dyDescent="0.45">
      <c r="A65" s="1">
        <v>45807</v>
      </c>
      <c r="B65" t="s">
        <v>5</v>
      </c>
      <c r="C65" t="s">
        <v>6</v>
      </c>
      <c r="D65" s="3">
        <v>211.16</v>
      </c>
      <c r="E65">
        <v>5.65</v>
      </c>
      <c r="F65" s="3">
        <f>ROUND(D65/E65,2)</f>
        <v>37.369999999999997</v>
      </c>
      <c r="G65" s="3" t="str">
        <f>IF(B65="VANG STR SMCP EQ INV","VSTCX","BRK.B")</f>
        <v>VSTCX</v>
      </c>
      <c r="H65" t="s">
        <v>12</v>
      </c>
      <c r="I65" s="8" t="str">
        <f>"INSERT INTO TRADES (SYMBOL,TRADE_DATE,SHARES,PRICE,BUYSELL,STATUS,ACCOUNT,COMMISSION) VALUES('"&amp;G65&amp;"','"&amp;YEAR(A65)&amp;PAD(MONTH(A65))&amp;PAD(DAY(A65))&amp;"',"&amp;ROUND(E65,2)&amp;","&amp;F65&amp;",'B'"&amp;","&amp;"'OPEN'"&amp;",'"&amp;H65&amp;"',"&amp;0&amp;""&amp; ""&amp;");"</f>
        <v>INSERT INTO TRADES (SYMBOL,TRADE_DATE,SHARES,PRICE,BUYSELL,STATUS,ACCOUNT,COMMISSION) VALUES('VSTCX','20250530',5.65,37.37,'B','OPEN','401K-74519',0);</v>
      </c>
    </row>
    <row r="66" spans="1:9" x14ac:dyDescent="0.45">
      <c r="A66" s="1">
        <v>45807</v>
      </c>
      <c r="B66" t="s">
        <v>7</v>
      </c>
      <c r="C66" t="s">
        <v>6</v>
      </c>
      <c r="D66" s="3">
        <v>70.38</v>
      </c>
      <c r="E66">
        <v>0.14000000000000001</v>
      </c>
      <c r="F66" s="3">
        <f>ROUND(D66/E66,2)</f>
        <v>502.71</v>
      </c>
      <c r="G66" s="3" t="str">
        <f>IF(B66="VANG STR SMCP EQ INV","VSTCX","BRK.B")</f>
        <v>BRK.B</v>
      </c>
      <c r="H66" t="s">
        <v>12</v>
      </c>
      <c r="I66" s="8" t="str">
        <f>"INSERT INTO TRADES (SYMBOL,TRADE_DATE,SHARES,PRICE,BUYSELL,STATUS,ACCOUNT,COMMISSION) VALUES('"&amp;G66&amp;"','"&amp;YEAR(A66)&amp;PAD(MONTH(A66))&amp;PAD(DAY(A66))&amp;"',"&amp;ROUND(E66,2)&amp;","&amp;F66&amp;",'B'"&amp;","&amp;"'OPEN'"&amp;",'"&amp;H66&amp;"',"&amp;0&amp;""&amp; ""&amp;");"</f>
        <v>INSERT INTO TRADES (SYMBOL,TRADE_DATE,SHARES,PRICE,BUYSELL,STATUS,ACCOUNT,COMMISSION) VALUES('BRK.B','20250530',0.14,502.71,'B','OPEN','401K-74519',0);</v>
      </c>
    </row>
    <row r="67" spans="1:9" x14ac:dyDescent="0.45">
      <c r="A67" s="1">
        <v>45814</v>
      </c>
      <c r="B67" t="s">
        <v>5</v>
      </c>
      <c r="C67" t="s">
        <v>6</v>
      </c>
      <c r="D67" s="3">
        <v>211.16</v>
      </c>
      <c r="E67">
        <v>5.51</v>
      </c>
      <c r="F67" s="3">
        <f>ROUND(D67/E67,2)</f>
        <v>38.32</v>
      </c>
      <c r="G67" s="3" t="str">
        <f>IF(B67="VANG STR SMCP EQ INV","VSTCX","BRK.B")</f>
        <v>VSTCX</v>
      </c>
      <c r="H67" t="s">
        <v>12</v>
      </c>
      <c r="I67" s="8" t="str">
        <f>"INSERT INTO TRADES (SYMBOL,TRADE_DATE,SHARES,PRICE,BUYSELL,STATUS,ACCOUNT,COMMISSION) VALUES('"&amp;G67&amp;"','"&amp;YEAR(A67)&amp;PAD(MONTH(A67))&amp;PAD(DAY(A67))&amp;"',"&amp;ROUND(E67,2)&amp;","&amp;F67&amp;",'B'"&amp;","&amp;"'OPEN'"&amp;",'"&amp;H67&amp;"',"&amp;0&amp;""&amp; ""&amp;");"</f>
        <v>INSERT INTO TRADES (SYMBOL,TRADE_DATE,SHARES,PRICE,BUYSELL,STATUS,ACCOUNT,COMMISSION) VALUES('VSTCX','20250606',5.51,38.32,'B','OPEN','401K-74519',0);</v>
      </c>
    </row>
    <row r="68" spans="1:9" x14ac:dyDescent="0.45">
      <c r="A68" s="1">
        <v>45814</v>
      </c>
      <c r="B68" t="s">
        <v>7</v>
      </c>
      <c r="C68" t="s">
        <v>6</v>
      </c>
      <c r="D68" s="3">
        <v>70.38</v>
      </c>
      <c r="E68">
        <v>0.14199999999999999</v>
      </c>
      <c r="F68" s="3">
        <f>ROUND(D68/E68,2)</f>
        <v>495.63</v>
      </c>
      <c r="G68" s="3" t="str">
        <f>IF(B68="VANG STR SMCP EQ INV","VSTCX","BRK.B")</f>
        <v>BRK.B</v>
      </c>
      <c r="H68" t="s">
        <v>12</v>
      </c>
      <c r="I68" s="8" t="str">
        <f>"INSERT INTO TRADES (SYMBOL,TRADE_DATE,SHARES,PRICE,BUYSELL,STATUS,ACCOUNT,COMMISSION) VALUES('"&amp;G68&amp;"','"&amp;YEAR(A68)&amp;PAD(MONTH(A68))&amp;PAD(DAY(A68))&amp;"',"&amp;ROUND(E68,2)&amp;","&amp;F68&amp;",'B'"&amp;","&amp;"'OPEN'"&amp;",'"&amp;H68&amp;"',"&amp;0&amp;""&amp; ""&amp;");"</f>
        <v>INSERT INTO TRADES (SYMBOL,TRADE_DATE,SHARES,PRICE,BUYSELL,STATUS,ACCOUNT,COMMISSION) VALUES('BRK.B','20250606',0.14,495.63,'B','OPEN','401K-74519',0);</v>
      </c>
    </row>
    <row r="69" spans="1:9" x14ac:dyDescent="0.45">
      <c r="A69" s="1">
        <v>45821</v>
      </c>
      <c r="B69" t="s">
        <v>5</v>
      </c>
      <c r="C69" t="s">
        <v>6</v>
      </c>
      <c r="D69" s="3">
        <v>211.16</v>
      </c>
      <c r="E69">
        <v>5.61</v>
      </c>
      <c r="F69" s="3">
        <f>ROUND(D69/E69,2)</f>
        <v>37.64</v>
      </c>
      <c r="G69" s="3" t="str">
        <f>IF(B69="VANG STR SMCP EQ INV","VSTCX","BRK.B")</f>
        <v>VSTCX</v>
      </c>
      <c r="H69" t="s">
        <v>12</v>
      </c>
      <c r="I69" s="8" t="str">
        <f>"INSERT INTO TRADES (SYMBOL,TRADE_DATE,SHARES,PRICE,BUYSELL,STATUS,ACCOUNT,COMMISSION) VALUES('"&amp;G69&amp;"','"&amp;YEAR(A69)&amp;PAD(MONTH(A69))&amp;PAD(DAY(A69))&amp;"',"&amp;ROUND(E69,2)&amp;","&amp;F69&amp;",'B'"&amp;","&amp;"'OPEN'"&amp;",'"&amp;H69&amp;"',"&amp;0&amp;""&amp; ""&amp;");"</f>
        <v>INSERT INTO TRADES (SYMBOL,TRADE_DATE,SHARES,PRICE,BUYSELL,STATUS,ACCOUNT,COMMISSION) VALUES('VSTCX','20250613',5.61,37.64,'B','OPEN','401K-74519',0);</v>
      </c>
    </row>
    <row r="70" spans="1:9" x14ac:dyDescent="0.45">
      <c r="A70" s="1">
        <v>45821</v>
      </c>
      <c r="B70" t="s">
        <v>7</v>
      </c>
      <c r="C70" t="s">
        <v>6</v>
      </c>
      <c r="D70" s="3">
        <v>70.38</v>
      </c>
      <c r="E70">
        <v>0.14399999999999999</v>
      </c>
      <c r="F70" s="3">
        <f>ROUND(D70/E70,2)</f>
        <v>488.75</v>
      </c>
      <c r="G70" s="3" t="str">
        <f>IF(B70="VANG STR SMCP EQ INV","VSTCX","BRK.B")</f>
        <v>BRK.B</v>
      </c>
      <c r="H70" t="s">
        <v>12</v>
      </c>
      <c r="I70" s="8" t="str">
        <f>"INSERT INTO TRADES (SYMBOL,TRADE_DATE,SHARES,PRICE,BUYSELL,STATUS,ACCOUNT,COMMISSION) VALUES('"&amp;G70&amp;"','"&amp;YEAR(A70)&amp;PAD(MONTH(A70))&amp;PAD(DAY(A70))&amp;"',"&amp;ROUND(E70,2)&amp;","&amp;F70&amp;",'B'"&amp;","&amp;"'OPEN'"&amp;",'"&amp;H70&amp;"',"&amp;0&amp;""&amp; ""&amp;");"</f>
        <v>INSERT INTO TRADES (SYMBOL,TRADE_DATE,SHARES,PRICE,BUYSELL,STATUS,ACCOUNT,COMMISSION) VALUES('BRK.B','20250613',0.14,488.75,'B','OPEN','401K-74519',0);</v>
      </c>
    </row>
    <row r="71" spans="1:9" x14ac:dyDescent="0.45">
      <c r="A71" s="1">
        <v>45828</v>
      </c>
      <c r="B71" t="s">
        <v>5</v>
      </c>
      <c r="C71" t="s">
        <v>6</v>
      </c>
      <c r="D71" s="3">
        <v>211.16</v>
      </c>
      <c r="E71">
        <v>5.5780000000000003</v>
      </c>
      <c r="F71" s="3">
        <f>ROUND(D71/E71,2)</f>
        <v>37.86</v>
      </c>
      <c r="G71" s="3" t="str">
        <f>IF(B71="VANG STR SMCP EQ INV","VSTCX","BRK.B")</f>
        <v>VSTCX</v>
      </c>
      <c r="H71" t="s">
        <v>12</v>
      </c>
      <c r="I71" s="8" t="str">
        <f>"INSERT INTO TRADES (SYMBOL,TRADE_DATE,SHARES,PRICE,BUYSELL,STATUS,ACCOUNT,COMMISSION) VALUES('"&amp;G71&amp;"','"&amp;YEAR(A71)&amp;PAD(MONTH(A71))&amp;PAD(DAY(A71))&amp;"',"&amp;ROUND(E71,2)&amp;","&amp;F71&amp;",'B'"&amp;","&amp;"'OPEN'"&amp;",'"&amp;H71&amp;"',"&amp;0&amp;""&amp; ""&amp;");"</f>
        <v>INSERT INTO TRADES (SYMBOL,TRADE_DATE,SHARES,PRICE,BUYSELL,STATUS,ACCOUNT,COMMISSION) VALUES('VSTCX','20250620',5.58,37.86,'B','OPEN','401K-74519',0);</v>
      </c>
    </row>
    <row r="72" spans="1:9" x14ac:dyDescent="0.45">
      <c r="A72" s="1">
        <v>45828</v>
      </c>
      <c r="B72" t="s">
        <v>7</v>
      </c>
      <c r="C72" t="s">
        <v>6</v>
      </c>
      <c r="D72" s="3">
        <v>70.38</v>
      </c>
      <c r="E72">
        <v>0.14599999999999999</v>
      </c>
      <c r="F72" s="3">
        <f>ROUND(D72/E72,2)</f>
        <v>482.05</v>
      </c>
      <c r="G72" s="3" t="str">
        <f>IF(B72="VANG STR SMCP EQ INV","VSTCX","BRK.B")</f>
        <v>BRK.B</v>
      </c>
      <c r="H72" t="s">
        <v>12</v>
      </c>
      <c r="I72" s="8" t="str">
        <f>"INSERT INTO TRADES (SYMBOL,TRADE_DATE,SHARES,PRICE,BUYSELL,STATUS,ACCOUNT,COMMISSION) VALUES('"&amp;G72&amp;"','"&amp;YEAR(A72)&amp;PAD(MONTH(A72))&amp;PAD(DAY(A72))&amp;"',"&amp;ROUND(E72,2)&amp;","&amp;F72&amp;",'B'"&amp;","&amp;"'OPEN'"&amp;",'"&amp;H72&amp;"',"&amp;0&amp;""&amp; ""&amp;");"</f>
        <v>INSERT INTO TRADES (SYMBOL,TRADE_DATE,SHARES,PRICE,BUYSELL,STATUS,ACCOUNT,COMMISSION) VALUES('BRK.B','20250620',0.15,482.05,'B','OPEN','401K-74519',0);</v>
      </c>
    </row>
    <row r="73" spans="1:9" x14ac:dyDescent="0.45">
      <c r="A73" s="1">
        <v>45835</v>
      </c>
      <c r="B73" t="s">
        <v>5</v>
      </c>
      <c r="C73" t="s">
        <v>6</v>
      </c>
      <c r="D73" s="3">
        <v>211.16</v>
      </c>
      <c r="E73">
        <v>5.3739999999999997</v>
      </c>
      <c r="F73" s="3">
        <f>ROUND(D73/E73,2)</f>
        <v>39.29</v>
      </c>
      <c r="G73" s="3" t="str">
        <f>IF(B73="VANG STR SMCP EQ INV","VSTCX","BRK.B")</f>
        <v>VSTCX</v>
      </c>
      <c r="H73" t="s">
        <v>12</v>
      </c>
      <c r="I73" s="8" t="str">
        <f>"INSERT INTO TRADES (SYMBOL,TRADE_DATE,SHARES,PRICE,BUYSELL,STATUS,ACCOUNT,COMMISSION) VALUES('"&amp;G73&amp;"','"&amp;YEAR(A73)&amp;PAD(MONTH(A73))&amp;PAD(DAY(A73))&amp;"',"&amp;ROUND(E73,2)&amp;","&amp;F73&amp;",'B'"&amp;","&amp;"'OPEN'"&amp;",'"&amp;H73&amp;"',"&amp;0&amp;""&amp; ""&amp;");"</f>
        <v>INSERT INTO TRADES (SYMBOL,TRADE_DATE,SHARES,PRICE,BUYSELL,STATUS,ACCOUNT,COMMISSION) VALUES('VSTCX','20250627',5.37,39.29,'B','OPEN','401K-74519',0);</v>
      </c>
    </row>
    <row r="74" spans="1:9" x14ac:dyDescent="0.45">
      <c r="A74" s="1">
        <v>45835</v>
      </c>
      <c r="B74" t="s">
        <v>7</v>
      </c>
      <c r="C74" t="s">
        <v>6</v>
      </c>
      <c r="D74" s="3">
        <v>70.38</v>
      </c>
      <c r="E74">
        <v>0.14399999999999999</v>
      </c>
      <c r="F74" s="3">
        <f>ROUND(D74/E74,2)</f>
        <v>488.75</v>
      </c>
      <c r="G74" s="3" t="str">
        <f>IF(B74="VANG STR SMCP EQ INV","VSTCX","BRK.B")</f>
        <v>BRK.B</v>
      </c>
      <c r="H74" t="s">
        <v>12</v>
      </c>
      <c r="I74" s="8" t="str">
        <f>"INSERT INTO TRADES (SYMBOL,TRADE_DATE,SHARES,PRICE,BUYSELL,STATUS,ACCOUNT,COMMISSION) VALUES('"&amp;G74&amp;"','"&amp;YEAR(A74)&amp;PAD(MONTH(A74))&amp;PAD(DAY(A74))&amp;"',"&amp;ROUND(E74,2)&amp;","&amp;F74&amp;",'B'"&amp;","&amp;"'OPEN'"&amp;",'"&amp;H74&amp;"',"&amp;0&amp;""&amp; ""&amp;");"</f>
        <v>INSERT INTO TRADES (SYMBOL,TRADE_DATE,SHARES,PRICE,BUYSELL,STATUS,ACCOUNT,COMMISSION) VALUES('BRK.B','20250627',0.14,488.75,'B','OPEN','401K-74519',0);</v>
      </c>
    </row>
    <row r="75" spans="1:9" x14ac:dyDescent="0.45">
      <c r="A75" s="1">
        <v>45841</v>
      </c>
      <c r="B75" t="s">
        <v>5</v>
      </c>
      <c r="C75" t="s">
        <v>6</v>
      </c>
      <c r="D75" s="3">
        <v>211.16</v>
      </c>
      <c r="E75">
        <v>5.1980000000000004</v>
      </c>
      <c r="F75" s="3">
        <f>ROUND(D75/E75,2)</f>
        <v>40.619999999999997</v>
      </c>
      <c r="G75" s="3" t="str">
        <f>IF(B75="VANG STR SMCP EQ INV","VSTCX","BRK.B")</f>
        <v>VSTCX</v>
      </c>
      <c r="H75" t="s">
        <v>12</v>
      </c>
      <c r="I75" s="8" t="str">
        <f>"INSERT INTO TRADES (SYMBOL,TRADE_DATE,SHARES,PRICE,BUYSELL,STATUS,ACCOUNT,COMMISSION) VALUES('"&amp;G75&amp;"','"&amp;YEAR(A75)&amp;PAD(MONTH(A75))&amp;PAD(DAY(A75))&amp;"',"&amp;ROUND(E75,2)&amp;","&amp;F75&amp;",'B'"&amp;","&amp;"'OPEN'"&amp;",'"&amp;H75&amp;"',"&amp;0&amp;""&amp; ""&amp;");"</f>
        <v>INSERT INTO TRADES (SYMBOL,TRADE_DATE,SHARES,PRICE,BUYSELL,STATUS,ACCOUNT,COMMISSION) VALUES('VSTCX','20250703',5.2,40.62,'B','OPEN','401K-74519',0);</v>
      </c>
    </row>
    <row r="76" spans="1:9" x14ac:dyDescent="0.45">
      <c r="A76" s="1">
        <v>45841</v>
      </c>
      <c r="B76" t="s">
        <v>7</v>
      </c>
      <c r="C76" t="s">
        <v>6</v>
      </c>
      <c r="D76" s="3">
        <v>70.38</v>
      </c>
      <c r="E76">
        <v>0.14399999999999999</v>
      </c>
      <c r="F76" s="3">
        <f>ROUND(D76/E76,2)</f>
        <v>488.75</v>
      </c>
      <c r="G76" s="3" t="str">
        <f>IF(B76="VANG STR SMCP EQ INV","VSTCX","BRK.B")</f>
        <v>BRK.B</v>
      </c>
      <c r="H76" t="s">
        <v>12</v>
      </c>
      <c r="I76" s="8" t="str">
        <f>"INSERT INTO TRADES (SYMBOL,TRADE_DATE,SHARES,PRICE,BUYSELL,STATUS,ACCOUNT,COMMISSION) VALUES('"&amp;G76&amp;"','"&amp;YEAR(A76)&amp;PAD(MONTH(A76))&amp;PAD(DAY(A76))&amp;"',"&amp;ROUND(E76,2)&amp;","&amp;F76&amp;",'B'"&amp;","&amp;"'OPEN'"&amp;",'"&amp;H76&amp;"',"&amp;0&amp;""&amp; ""&amp;");"</f>
        <v>INSERT INTO TRADES (SYMBOL,TRADE_DATE,SHARES,PRICE,BUYSELL,STATUS,ACCOUNT,COMMISSION) VALUES('BRK.B','20250703',0.14,488.75,'B','OPEN','401K-74519',0);</v>
      </c>
    </row>
    <row r="77" spans="1:9" x14ac:dyDescent="0.45">
      <c r="A77" s="1">
        <v>45849</v>
      </c>
      <c r="B77" s="6" t="s">
        <v>5</v>
      </c>
      <c r="C77" s="6" t="s">
        <v>6</v>
      </c>
      <c r="D77" s="3">
        <v>211.16</v>
      </c>
      <c r="E77">
        <v>5.282</v>
      </c>
      <c r="F77" s="7">
        <f>ROUND(D77/E77,3)</f>
        <v>39.976999999999997</v>
      </c>
      <c r="G77" s="7" t="str">
        <f>IF(B77="VANG STR SMCP EQ INV","VSTCX","BRK.B")</f>
        <v>VSTCX</v>
      </c>
      <c r="H77" s="6" t="s">
        <v>12</v>
      </c>
      <c r="I77" s="8" t="str">
        <f>"INSERT INTO TRADES (SYMBOL,TRADE_DATE,SHARES,PRICE,BUYSELL,STATUS,ACCOUNT,COMMISSION) VALUES('"&amp;G77&amp;"','"&amp;YEAR(A77)&amp;PAD(MONTH(A77))&amp;PAD(DAY(A77))&amp;"',"&amp;E77&amp;","&amp;F77&amp;",'B'"&amp;","&amp;"'OPEN'"&amp;",'"&amp;H77&amp;"',"&amp;0&amp;""&amp; ""&amp;");"</f>
        <v>INSERT INTO TRADES (SYMBOL,TRADE_DATE,SHARES,PRICE,BUYSELL,STATUS,ACCOUNT,COMMISSION) VALUES('VSTCX','20250711',5.282,39.977,'B','OPEN','401K-74519',0);</v>
      </c>
    </row>
    <row r="78" spans="1:9" x14ac:dyDescent="0.45">
      <c r="A78" s="1">
        <v>45849</v>
      </c>
      <c r="B78" s="6" t="s">
        <v>7</v>
      </c>
      <c r="C78" s="6" t="s">
        <v>6</v>
      </c>
      <c r="D78" s="3">
        <v>70.38</v>
      </c>
      <c r="E78">
        <v>0.14799999999999999</v>
      </c>
      <c r="F78" s="7">
        <f>ROUND(D78/E78,3)</f>
        <v>475.541</v>
      </c>
      <c r="G78" s="7" t="str">
        <f>IF(B78="VANG STR SMCP EQ INV","VSTCX","BRK.B")</f>
        <v>BRK.B</v>
      </c>
      <c r="H78" s="6" t="s">
        <v>12</v>
      </c>
      <c r="I78" s="8" t="str">
        <f>"INSERT INTO TRADES (SYMBOL,TRADE_DATE,SHARES,PRICE,BUYSELL,STATUS,ACCOUNT,COMMISSION) VALUES('"&amp;G78&amp;"','"&amp;YEAR(A78)&amp;PAD(MONTH(A78))&amp;PAD(DAY(A78))&amp;"',"&amp;E78&amp;","&amp;F78&amp;",'B'"&amp;","&amp;"'OPEN'"&amp;",'"&amp;H78&amp;"',"&amp;0&amp;""&amp; ""&amp;");"</f>
        <v>INSERT INTO TRADES (SYMBOL,TRADE_DATE,SHARES,PRICE,BUYSELL,STATUS,ACCOUNT,COMMISSION) VALUES('BRK.B','20250711',0.148,475.541,'B','OPEN','401K-74519',0);</v>
      </c>
    </row>
    <row r="79" spans="1:9" x14ac:dyDescent="0.45">
      <c r="A79" s="1">
        <v>45856</v>
      </c>
      <c r="B79" s="6" t="s">
        <v>5</v>
      </c>
      <c r="C79" s="6" t="s">
        <v>6</v>
      </c>
      <c r="D79" s="3">
        <v>529.02</v>
      </c>
      <c r="E79">
        <v>13.256</v>
      </c>
      <c r="F79" s="7">
        <f>ROUND(D79/E79,3)</f>
        <v>39.908000000000001</v>
      </c>
      <c r="G79" s="7" t="str">
        <f>IF(B79="VANG STR SMCP EQ INV","VSTCX","BRK.B")</f>
        <v>VSTCX</v>
      </c>
      <c r="H79" s="6" t="s">
        <v>12</v>
      </c>
      <c r="I79" s="8" t="str">
        <f>"INSERT INTO TRADES (SYMBOL,TRADE_DATE,SHARES,PRICE,BUYSELL,STATUS,ACCOUNT,COMMISSION) VALUES('"&amp;G79&amp;"','"&amp;YEAR(A79)&amp;PAD(MONTH(A79))&amp;PAD(DAY(A79))&amp;"',"&amp;E79&amp;","&amp;F79&amp;",'B'"&amp;","&amp;"'OPEN'"&amp;",'"&amp;H79&amp;"',"&amp;0&amp;""&amp; ""&amp;");"</f>
        <v>INSERT INTO TRADES (SYMBOL,TRADE_DATE,SHARES,PRICE,BUYSELL,STATUS,ACCOUNT,COMMISSION) VALUES('VSTCX','20250718',13.256,39.908,'B','OPEN','401K-74519',0);</v>
      </c>
    </row>
    <row r="80" spans="1:9" x14ac:dyDescent="0.45">
      <c r="A80" s="1">
        <v>45856</v>
      </c>
      <c r="B80" s="6" t="s">
        <v>7</v>
      </c>
      <c r="C80" s="6" t="s">
        <v>6</v>
      </c>
      <c r="D80" s="3">
        <v>176.34</v>
      </c>
      <c r="E80">
        <v>0.36799999999999999</v>
      </c>
      <c r="F80" s="7">
        <f>ROUND(D80/E80,3)</f>
        <v>479.185</v>
      </c>
      <c r="G80" s="7" t="str">
        <f>IF(B80="VANG STR SMCP EQ INV","VSTCX","BRK.B")</f>
        <v>BRK.B</v>
      </c>
      <c r="H80" s="6" t="s">
        <v>12</v>
      </c>
      <c r="I80" s="8" t="str">
        <f>"INSERT INTO TRADES (SYMBOL,TRADE_DATE,SHARES,PRICE,BUYSELL,STATUS,ACCOUNT,COMMISSION) VALUES('"&amp;G80&amp;"','"&amp;YEAR(A80)&amp;PAD(MONTH(A80))&amp;PAD(DAY(A80))&amp;"',"&amp;E80&amp;","&amp;F80&amp;",'B'"&amp;","&amp;"'OPEN'"&amp;",'"&amp;H80&amp;"',"&amp;0&amp;""&amp; ""&amp;");"</f>
        <v>INSERT INTO TRADES (SYMBOL,TRADE_DATE,SHARES,PRICE,BUYSELL,STATUS,ACCOUNT,COMMISSION) VALUES('BRK.B','20250718',0.368,479.185,'B','OPEN','401K-74519',0);</v>
      </c>
    </row>
    <row r="81" spans="1:9" x14ac:dyDescent="0.45">
      <c r="A81" s="1">
        <v>45863</v>
      </c>
      <c r="B81" s="6" t="s">
        <v>5</v>
      </c>
      <c r="C81" s="6" t="s">
        <v>6</v>
      </c>
      <c r="D81" s="3">
        <v>211.16</v>
      </c>
      <c r="E81">
        <v>5.218</v>
      </c>
      <c r="F81" s="7">
        <f>ROUND(D81/E81,3)</f>
        <v>40.468000000000004</v>
      </c>
      <c r="G81" s="7" t="str">
        <f>IF(B81="VANG STR SMCP EQ INV","VSTCX","BRK.B")</f>
        <v>VSTCX</v>
      </c>
      <c r="H81" s="6" t="s">
        <v>12</v>
      </c>
      <c r="I81" s="8" t="str">
        <f>"INSERT INTO TRADES (SYMBOL,TRADE_DATE,SHARES,PRICE,BUYSELL,STATUS,ACCOUNT,COMMISSION) VALUES('"&amp;G81&amp;"','"&amp;YEAR(A81)&amp;PAD(MONTH(A81))&amp;PAD(DAY(A81))&amp;"',"&amp;E81&amp;","&amp;F81&amp;",'B'"&amp;","&amp;"'OPEN'"&amp;",'"&amp;H81&amp;"',"&amp;0&amp;""&amp; ""&amp;");"</f>
        <v>INSERT INTO TRADES (SYMBOL,TRADE_DATE,SHARES,PRICE,BUYSELL,STATUS,ACCOUNT,COMMISSION) VALUES('VSTCX','20250725',5.218,40.468,'B','OPEN','401K-74519',0);</v>
      </c>
    </row>
    <row r="82" spans="1:9" x14ac:dyDescent="0.45">
      <c r="A82" s="1">
        <v>45863</v>
      </c>
      <c r="B82" s="6" t="s">
        <v>7</v>
      </c>
      <c r="C82" s="6" t="s">
        <v>6</v>
      </c>
      <c r="D82" s="3">
        <v>70.38</v>
      </c>
      <c r="E82">
        <v>0.14599999999999999</v>
      </c>
      <c r="F82" s="7">
        <f>ROUND(D82/E82,3)</f>
        <v>482.05500000000001</v>
      </c>
      <c r="G82" s="7" t="str">
        <f>IF(B82="VANG STR SMCP EQ INV","VSTCX","BRK.B")</f>
        <v>BRK.B</v>
      </c>
      <c r="H82" s="6" t="s">
        <v>12</v>
      </c>
      <c r="I82" s="8" t="str">
        <f>"INSERT INTO TRADES (SYMBOL,TRADE_DATE,SHARES,PRICE,BUYSELL,STATUS,ACCOUNT,COMMISSION) VALUES('"&amp;G82&amp;"','"&amp;YEAR(A82)&amp;PAD(MONTH(A82))&amp;PAD(DAY(A82))&amp;"',"&amp;E82&amp;","&amp;F82&amp;",'B'"&amp;","&amp;"'OPEN'"&amp;",'"&amp;H82&amp;"',"&amp;0&amp;""&amp; ""&amp;");"</f>
        <v>INSERT INTO TRADES (SYMBOL,TRADE_DATE,SHARES,PRICE,BUYSELL,STATUS,ACCOUNT,COMMISSION) VALUES('BRK.B','20250725',0.146,482.055,'B','OPEN','401K-74519',0);</v>
      </c>
    </row>
    <row r="83" spans="1:9" x14ac:dyDescent="0.45">
      <c r="A83" s="1">
        <v>45870</v>
      </c>
      <c r="B83" s="6" t="s">
        <v>5</v>
      </c>
      <c r="C83" s="6" t="s">
        <v>6</v>
      </c>
      <c r="D83" s="3">
        <v>211.16</v>
      </c>
      <c r="E83">
        <v>5.4219999999999997</v>
      </c>
      <c r="F83" s="7">
        <f>ROUND(D83/E83,3)</f>
        <v>38.945</v>
      </c>
      <c r="G83" s="7" t="str">
        <f>IF(B83="VANG STR SMCP EQ INV","VSTCX","BRK.B")</f>
        <v>VSTCX</v>
      </c>
      <c r="H83" s="6" t="s">
        <v>12</v>
      </c>
      <c r="I83" s="8" t="str">
        <f>"INSERT INTO TRADES (SYMBOL,TRADE_DATE,SHARES,PRICE,BUYSELL,STATUS,ACCOUNT,COMMISSION) VALUES('"&amp;G83&amp;"','"&amp;YEAR(A83)&amp;PAD(MONTH(A83))&amp;PAD(DAY(A83))&amp;"',"&amp;E83&amp;","&amp;F83&amp;",'B'"&amp;","&amp;"'OPEN'"&amp;",'"&amp;H83&amp;"',"&amp;0&amp;""&amp; ""&amp;");"</f>
        <v>INSERT INTO TRADES (SYMBOL,TRADE_DATE,SHARES,PRICE,BUYSELL,STATUS,ACCOUNT,COMMISSION) VALUES('VSTCX','20250801',5.422,38.945,'B','OPEN','401K-74519',0);</v>
      </c>
    </row>
    <row r="84" spans="1:9" x14ac:dyDescent="0.45">
      <c r="A84" s="1">
        <v>45870</v>
      </c>
      <c r="B84" s="6" t="s">
        <v>7</v>
      </c>
      <c r="C84" s="6" t="s">
        <v>6</v>
      </c>
      <c r="D84" s="3">
        <v>70.38</v>
      </c>
      <c r="E84">
        <v>0.14799999999999999</v>
      </c>
      <c r="F84" s="7">
        <f>ROUND(D84/E84,3)</f>
        <v>475.541</v>
      </c>
      <c r="G84" s="7" t="str">
        <f>IF(B84="VANG STR SMCP EQ INV","VSTCX","BRK.B")</f>
        <v>BRK.B</v>
      </c>
      <c r="H84" s="6" t="s">
        <v>12</v>
      </c>
      <c r="I84" s="8" t="str">
        <f>"INSERT INTO TRADES (SYMBOL,TRADE_DATE,SHARES,PRICE,BUYSELL,STATUS,ACCOUNT,COMMISSION) VALUES('"&amp;G84&amp;"','"&amp;YEAR(A84)&amp;PAD(MONTH(A84))&amp;PAD(DAY(A84))&amp;"',"&amp;E84&amp;","&amp;F84&amp;",'B'"&amp;","&amp;"'OPEN'"&amp;",'"&amp;H84&amp;"',"&amp;0&amp;""&amp; ""&amp;");"</f>
        <v>INSERT INTO TRADES (SYMBOL,TRADE_DATE,SHARES,PRICE,BUYSELL,STATUS,ACCOUNT,COMMISSION) VALUES('BRK.B','20250801',0.148,475.541,'B','OPEN','401K-74519',0);</v>
      </c>
    </row>
    <row r="85" spans="1:9" x14ac:dyDescent="0.45">
      <c r="A85" s="1">
        <v>45877</v>
      </c>
      <c r="B85" s="6" t="s">
        <v>5</v>
      </c>
      <c r="C85" s="6" t="s">
        <v>6</v>
      </c>
      <c r="D85" s="3">
        <v>211.16</v>
      </c>
      <c r="E85">
        <v>5.28</v>
      </c>
      <c r="F85" s="7">
        <f>ROUND(D85/E85,3)</f>
        <v>39.991999999999997</v>
      </c>
      <c r="G85" s="7" t="str">
        <f>IF(B85="VANG STR SMCP EQ INV","VSTCX","BRK.B")</f>
        <v>VSTCX</v>
      </c>
      <c r="H85" s="6" t="s">
        <v>12</v>
      </c>
      <c r="I85" s="8" t="str">
        <f>"INSERT INTO TRADES (SYMBOL,TRADE_DATE,SHARES,PRICE,BUYSELL,STATUS,ACCOUNT,COMMISSION) VALUES('"&amp;G85&amp;"','"&amp;YEAR(A85)&amp;PAD(MONTH(A85))&amp;PAD(DAY(A85))&amp;"',"&amp;E85&amp;","&amp;F85&amp;",'B'"&amp;","&amp;"'OPEN'"&amp;",'"&amp;H85&amp;"',"&amp;0&amp;""&amp; ""&amp;");"</f>
        <v>INSERT INTO TRADES (SYMBOL,TRADE_DATE,SHARES,PRICE,BUYSELL,STATUS,ACCOUNT,COMMISSION) VALUES('VSTCX','20250808',5.28,39.992,'B','OPEN','401K-74519',0);</v>
      </c>
    </row>
    <row r="86" spans="1:9" x14ac:dyDescent="0.45">
      <c r="A86" s="1">
        <v>45877</v>
      </c>
      <c r="B86" s="6" t="s">
        <v>7</v>
      </c>
      <c r="C86" s="6" t="s">
        <v>6</v>
      </c>
      <c r="D86" s="3">
        <v>70.38</v>
      </c>
      <c r="E86">
        <v>0.152</v>
      </c>
      <c r="F86" s="7">
        <f>ROUND(D86/E86,3)</f>
        <v>463.02600000000001</v>
      </c>
      <c r="G86" s="7" t="str">
        <f>IF(B86="VANG STR SMCP EQ INV","VSTCX","BRK.B")</f>
        <v>BRK.B</v>
      </c>
      <c r="H86" s="6" t="s">
        <v>12</v>
      </c>
      <c r="I86" s="8" t="str">
        <f>"INSERT INTO TRADES (SYMBOL,TRADE_DATE,SHARES,PRICE,BUYSELL,STATUS,ACCOUNT,COMMISSION) VALUES('"&amp;G86&amp;"','"&amp;YEAR(A86)&amp;PAD(MONTH(A86))&amp;PAD(DAY(A86))&amp;"',"&amp;E86&amp;","&amp;F86&amp;",'B'"&amp;","&amp;"'OPEN'"&amp;",'"&amp;H86&amp;"',"&amp;0&amp;""&amp; ""&amp;");"</f>
        <v>INSERT INTO TRADES (SYMBOL,TRADE_DATE,SHARES,PRICE,BUYSELL,STATUS,ACCOUNT,COMMISSION) VALUES('BRK.B','20250808',0.152,463.026,'B','OPEN','401K-74519',0);</v>
      </c>
    </row>
    <row r="87" spans="1:9" x14ac:dyDescent="0.45">
      <c r="A87" s="1">
        <v>45884</v>
      </c>
      <c r="B87" s="6" t="s">
        <v>5</v>
      </c>
      <c r="C87" s="6" t="s">
        <v>6</v>
      </c>
      <c r="D87" s="3">
        <v>211.16</v>
      </c>
      <c r="E87">
        <v>5.1319999999999997</v>
      </c>
      <c r="F87" s="7">
        <f>ROUND(D87/E87,3)</f>
        <v>41.146000000000001</v>
      </c>
      <c r="G87" s="7" t="str">
        <f>IF(B87="VANG STR SMCP EQ INV","VSTCX","BRK.B")</f>
        <v>VSTCX</v>
      </c>
      <c r="H87" s="6" t="s">
        <v>12</v>
      </c>
      <c r="I87" s="8" t="str">
        <f>"INSERT INTO TRADES (SYMBOL,TRADE_DATE,SHARES,PRICE,BUYSELL,STATUS,ACCOUNT,COMMISSION) VALUES('"&amp;G87&amp;"','"&amp;YEAR(A87)&amp;PAD(MONTH(A87))&amp;PAD(DAY(A87))&amp;"',"&amp;E87&amp;","&amp;F87&amp;",'B'"&amp;","&amp;"'OPEN'"&amp;",'"&amp;H87&amp;"',"&amp;0&amp;""&amp; ""&amp;");"</f>
        <v>INSERT INTO TRADES (SYMBOL,TRADE_DATE,SHARES,PRICE,BUYSELL,STATUS,ACCOUNT,COMMISSION) VALUES('VSTCX','20250815',5.132,41.146,'B','OPEN','401K-74519',0);</v>
      </c>
    </row>
    <row r="88" spans="1:9" x14ac:dyDescent="0.45">
      <c r="A88" s="1">
        <v>45884</v>
      </c>
      <c r="B88" s="6" t="s">
        <v>7</v>
      </c>
      <c r="C88" s="6" t="s">
        <v>6</v>
      </c>
      <c r="D88" s="3">
        <v>70.38</v>
      </c>
      <c r="E88">
        <v>0.14799999999999999</v>
      </c>
      <c r="F88" s="7">
        <f>ROUND(D88/E88,3)</f>
        <v>475.541</v>
      </c>
      <c r="G88" s="7" t="str">
        <f>IF(B88="VANG STR SMCP EQ INV","VSTCX","BRK.B")</f>
        <v>BRK.B</v>
      </c>
      <c r="H88" s="6" t="s">
        <v>12</v>
      </c>
      <c r="I88" s="8" t="str">
        <f>"INSERT INTO TRADES (SYMBOL,TRADE_DATE,SHARES,PRICE,BUYSELL,STATUS,ACCOUNT,COMMISSION) VALUES('"&amp;G88&amp;"','"&amp;YEAR(A88)&amp;PAD(MONTH(A88))&amp;PAD(DAY(A88))&amp;"',"&amp;E88&amp;","&amp;F88&amp;",'B'"&amp;","&amp;"'OPEN'"&amp;",'"&amp;H88&amp;"',"&amp;0&amp;""&amp; ""&amp;");"</f>
        <v>INSERT INTO TRADES (SYMBOL,TRADE_DATE,SHARES,PRICE,BUYSELL,STATUS,ACCOUNT,COMMISSION) VALUES('BRK.B','20250815',0.148,475.541,'B','OPEN','401K-74519',0);</v>
      </c>
    </row>
    <row r="89" spans="1:9" x14ac:dyDescent="0.45">
      <c r="A89" s="1">
        <v>45891</v>
      </c>
      <c r="B89" s="6" t="s">
        <v>5</v>
      </c>
      <c r="C89" s="6" t="s">
        <v>6</v>
      </c>
      <c r="D89" s="3">
        <v>211.16</v>
      </c>
      <c r="E89">
        <v>4.976</v>
      </c>
      <c r="F89" s="7">
        <f>ROUND(D89/E89,3)</f>
        <v>42.436</v>
      </c>
      <c r="G89" s="7" t="str">
        <f>IF(B89="VANG STR SMCP EQ INV","VSTCX","BRK.B")</f>
        <v>VSTCX</v>
      </c>
      <c r="H89" s="6" t="s">
        <v>12</v>
      </c>
      <c r="I89" s="8" t="str">
        <f>"INSERT INTO TRADES (SYMBOL,TRADE_DATE,SHARES,PRICE,BUYSELL,STATUS,ACCOUNT,COMMISSION) VALUES('"&amp;G89&amp;"','"&amp;YEAR(A89)&amp;PAD(MONTH(A89))&amp;PAD(DAY(A89))&amp;"',"&amp;E89&amp;","&amp;F89&amp;",'B'"&amp;","&amp;"'OPEN'"&amp;",'"&amp;H89&amp;"',"&amp;0&amp;""&amp; ""&amp;");"</f>
        <v>INSERT INTO TRADES (SYMBOL,TRADE_DATE,SHARES,PRICE,BUYSELL,STATUS,ACCOUNT,COMMISSION) VALUES('VSTCX','20250822',4.976,42.436,'B','OPEN','401K-74519',0);</v>
      </c>
    </row>
    <row r="90" spans="1:9" x14ac:dyDescent="0.45">
      <c r="A90" s="1">
        <v>45891</v>
      </c>
      <c r="B90" s="6" t="s">
        <v>7</v>
      </c>
      <c r="C90" s="6" t="s">
        <v>6</v>
      </c>
      <c r="D90" s="3">
        <v>70.38</v>
      </c>
      <c r="E90">
        <v>0.14399999999999999</v>
      </c>
      <c r="F90" s="7">
        <f>ROUND(D90/E90,3)</f>
        <v>488.75</v>
      </c>
      <c r="G90" s="7" t="str">
        <f>IF(B90="VANG STR SMCP EQ INV","VSTCX","BRK.B")</f>
        <v>BRK.B</v>
      </c>
      <c r="H90" s="6" t="s">
        <v>12</v>
      </c>
      <c r="I90" s="8" t="str">
        <f>"INSERT INTO TRADES (SYMBOL,TRADE_DATE,SHARES,PRICE,BUYSELL,STATUS,ACCOUNT,COMMISSION) VALUES('"&amp;G90&amp;"','"&amp;YEAR(A90)&amp;PAD(MONTH(A90))&amp;PAD(DAY(A90))&amp;"',"&amp;E90&amp;","&amp;F90&amp;",'B'"&amp;","&amp;"'OPEN'"&amp;",'"&amp;H90&amp;"',"&amp;0&amp;""&amp; ""&amp;");"</f>
        <v>INSERT INTO TRADES (SYMBOL,TRADE_DATE,SHARES,PRICE,BUYSELL,STATUS,ACCOUNT,COMMISSION) VALUES('BRK.B','20250822',0.144,488.75,'B','OPEN','401K-74519',0);</v>
      </c>
    </row>
    <row r="91" spans="1:9" x14ac:dyDescent="0.45">
      <c r="A91" s="1">
        <v>45898</v>
      </c>
      <c r="B91" s="6" t="s">
        <v>5</v>
      </c>
      <c r="C91" s="6" t="s">
        <v>6</v>
      </c>
      <c r="D91" s="3">
        <v>211.16</v>
      </c>
      <c r="E91">
        <v>4.9480000000000004</v>
      </c>
      <c r="F91" s="7">
        <f>ROUND(D91/E91,3)</f>
        <v>42.676000000000002</v>
      </c>
      <c r="G91" s="7" t="str">
        <f>IF(B91="VANG STR SMCP EQ INV","VSTCX","BRK.B")</f>
        <v>VSTCX</v>
      </c>
      <c r="H91" s="6" t="s">
        <v>12</v>
      </c>
      <c r="I91" s="8" t="str">
        <f>"INSERT INTO TRADES (SYMBOL,TRADE_DATE,SHARES,PRICE,BUYSELL,STATUS,ACCOUNT,COMMISSION) VALUES('"&amp;G91&amp;"','"&amp;YEAR(A91)&amp;PAD(MONTH(A91))&amp;PAD(DAY(A91))&amp;"',"&amp;E91&amp;","&amp;F91&amp;",'B'"&amp;","&amp;"'OPEN'"&amp;",'"&amp;H91&amp;"',"&amp;0&amp;""&amp; ""&amp;");"</f>
        <v>INSERT INTO TRADES (SYMBOL,TRADE_DATE,SHARES,PRICE,BUYSELL,STATUS,ACCOUNT,COMMISSION) VALUES('VSTCX','20250829',4.948,42.676,'B','OPEN','401K-74519',0);</v>
      </c>
    </row>
    <row r="92" spans="1:9" x14ac:dyDescent="0.45">
      <c r="A92" s="1">
        <v>45898</v>
      </c>
      <c r="B92" s="6" t="s">
        <v>7</v>
      </c>
      <c r="C92" s="6" t="s">
        <v>6</v>
      </c>
      <c r="D92" s="3">
        <v>70.38</v>
      </c>
      <c r="E92">
        <v>0.14000000000000001</v>
      </c>
      <c r="F92" s="7">
        <f>ROUND(D92/E92,3)</f>
        <v>502.714</v>
      </c>
      <c r="G92" s="7" t="str">
        <f>IF(B92="VANG STR SMCP EQ INV","VSTCX","BRK.B")</f>
        <v>BRK.B</v>
      </c>
      <c r="H92" s="6" t="s">
        <v>12</v>
      </c>
      <c r="I92" s="8" t="str">
        <f>"INSERT INTO TRADES (SYMBOL,TRADE_DATE,SHARES,PRICE,BUYSELL,STATUS,ACCOUNT,COMMISSION) VALUES('"&amp;G92&amp;"','"&amp;YEAR(A92)&amp;PAD(MONTH(A92))&amp;PAD(DAY(A92))&amp;"',"&amp;E92&amp;","&amp;F92&amp;",'B'"&amp;","&amp;"'OPEN'"&amp;",'"&amp;H92&amp;"',"&amp;0&amp;""&amp; ""&amp;");"</f>
        <v>INSERT INTO TRADES (SYMBOL,TRADE_DATE,SHARES,PRICE,BUYSELL,STATUS,ACCOUNT,COMMISSION) VALUES('BRK.B','20250829',0.14,502.714,'B','OPEN','401K-74519',0);</v>
      </c>
    </row>
    <row r="93" spans="1:9" x14ac:dyDescent="0.45">
      <c r="A93" s="1">
        <v>45905</v>
      </c>
      <c r="B93" s="6" t="s">
        <v>5</v>
      </c>
      <c r="C93" s="6" t="s">
        <v>6</v>
      </c>
      <c r="D93" s="3">
        <v>211.16</v>
      </c>
      <c r="E93">
        <v>4.8739999999999997</v>
      </c>
      <c r="F93" s="7">
        <f>ROUND(D93/E93,3)</f>
        <v>43.323999999999998</v>
      </c>
      <c r="G93" s="7" t="str">
        <f>IF(B93="VANG STR SMCP EQ INV","VSTCX","BRK.B")</f>
        <v>VSTCX</v>
      </c>
      <c r="H93" s="6" t="s">
        <v>12</v>
      </c>
      <c r="I93" s="8" t="str">
        <f>"INSERT INTO TRADES (SYMBOL,TRADE_DATE,SHARES,PRICE,BUYSELL,STATUS,ACCOUNT,COMMISSION) VALUES('"&amp;G93&amp;"','"&amp;YEAR(A93)&amp;PAD(MONTH(A93))&amp;PAD(DAY(A93))&amp;"',"&amp;E93&amp;","&amp;F93&amp;",'B'"&amp;","&amp;"'OPEN'"&amp;",'"&amp;H93&amp;"',"&amp;0&amp;""&amp; ""&amp;");"</f>
        <v>INSERT INTO TRADES (SYMBOL,TRADE_DATE,SHARES,PRICE,BUYSELL,STATUS,ACCOUNT,COMMISSION) VALUES('VSTCX','20250905',4.874,43.324,'B','OPEN','401K-74519',0);</v>
      </c>
    </row>
    <row r="94" spans="1:9" x14ac:dyDescent="0.45">
      <c r="A94" s="1">
        <v>45905</v>
      </c>
      <c r="B94" s="6" t="s">
        <v>7</v>
      </c>
      <c r="C94" s="6" t="s">
        <v>6</v>
      </c>
      <c r="D94" s="3">
        <v>70.38</v>
      </c>
      <c r="E94">
        <v>0.14000000000000001</v>
      </c>
      <c r="F94" s="7">
        <f>ROUND(D94/E94,3)</f>
        <v>502.714</v>
      </c>
      <c r="G94" s="7" t="str">
        <f>IF(B94="VANG STR SMCP EQ INV","VSTCX","BRK.B")</f>
        <v>BRK.B</v>
      </c>
      <c r="H94" s="6" t="s">
        <v>12</v>
      </c>
      <c r="I94" s="8" t="str">
        <f>"INSERT INTO TRADES (SYMBOL,TRADE_DATE,SHARES,PRICE,BUYSELL,STATUS,ACCOUNT,COMMISSION) VALUES('"&amp;G94&amp;"','"&amp;YEAR(A94)&amp;PAD(MONTH(A94))&amp;PAD(DAY(A94))&amp;"',"&amp;E94&amp;","&amp;F94&amp;",'B'"&amp;","&amp;"'OPEN'"&amp;",'"&amp;H94&amp;"',"&amp;0&amp;""&amp; ""&amp;");"</f>
        <v>INSERT INTO TRADES (SYMBOL,TRADE_DATE,SHARES,PRICE,BUYSELL,STATUS,ACCOUNT,COMMISSION) VALUES('BRK.B','20250905',0.14,502.714,'B','OPEN','401K-74519',0);</v>
      </c>
    </row>
    <row r="95" spans="1:9" x14ac:dyDescent="0.45">
      <c r="A95" s="1">
        <v>45912</v>
      </c>
      <c r="B95" s="6" t="s">
        <v>5</v>
      </c>
      <c r="C95" s="6" t="s">
        <v>6</v>
      </c>
      <c r="D95" s="3">
        <v>211.16</v>
      </c>
      <c r="E95">
        <v>4.8600000000000003</v>
      </c>
      <c r="F95" s="7">
        <f>ROUND(D95/E95,3)</f>
        <v>43.448999999999998</v>
      </c>
      <c r="G95" s="7" t="str">
        <f>IF(B95="VANG STR SMCP EQ INV","VSTCX","BRK.B")</f>
        <v>VSTCX</v>
      </c>
      <c r="H95" s="6" t="s">
        <v>12</v>
      </c>
      <c r="I95" s="8" t="str">
        <f>"INSERT INTO TRADES (SYMBOL,TRADE_DATE,SHARES,PRICE,BUYSELL,STATUS,ACCOUNT,COMMISSION) VALUES('"&amp;G95&amp;"','"&amp;YEAR(A95)&amp;PAD(MONTH(A95))&amp;PAD(DAY(A95))&amp;"',"&amp;E95&amp;","&amp;F95&amp;",'B'"&amp;","&amp;"'OPEN'"&amp;",'"&amp;H95&amp;"',"&amp;0&amp;""&amp; ""&amp;");"</f>
        <v>INSERT INTO TRADES (SYMBOL,TRADE_DATE,SHARES,PRICE,BUYSELL,STATUS,ACCOUNT,COMMISSION) VALUES('VSTCX','20250912',4.86,43.449,'B','OPEN','401K-74519',0);</v>
      </c>
    </row>
    <row r="96" spans="1:9" x14ac:dyDescent="0.45">
      <c r="A96" s="1">
        <v>45912</v>
      </c>
      <c r="B96" s="6" t="s">
        <v>7</v>
      </c>
      <c r="C96" s="6" t="s">
        <v>6</v>
      </c>
      <c r="D96" s="3">
        <v>70.38</v>
      </c>
      <c r="E96">
        <v>0.14199999999999999</v>
      </c>
      <c r="F96" s="7">
        <f>ROUND(D96/E96,3)</f>
        <v>495.63400000000001</v>
      </c>
      <c r="G96" s="7" t="str">
        <f>IF(B96="VANG STR SMCP EQ INV","VSTCX","BRK.B")</f>
        <v>BRK.B</v>
      </c>
      <c r="H96" s="6" t="s">
        <v>12</v>
      </c>
      <c r="I96" s="8" t="str">
        <f>"INSERT INTO TRADES (SYMBOL,TRADE_DATE,SHARES,PRICE,BUYSELL,STATUS,ACCOUNT,COMMISSION) VALUES('"&amp;G96&amp;"','"&amp;YEAR(A96)&amp;PAD(MONTH(A96))&amp;PAD(DAY(A96))&amp;"',"&amp;E96&amp;","&amp;F96&amp;",'B'"&amp;","&amp;"'OPEN'"&amp;",'"&amp;H96&amp;"',"&amp;0&amp;""&amp; ""&amp;");"</f>
        <v>INSERT INTO TRADES (SYMBOL,TRADE_DATE,SHARES,PRICE,BUYSELL,STATUS,ACCOUNT,COMMISSION) VALUES('BRK.B','20250912',0.142,495.634,'B','OPEN','401K-74519',0);</v>
      </c>
    </row>
    <row r="97" spans="1:9" x14ac:dyDescent="0.45">
      <c r="A97" s="1">
        <v>45919</v>
      </c>
      <c r="B97" s="6" t="s">
        <v>5</v>
      </c>
      <c r="C97" s="6" t="s">
        <v>6</v>
      </c>
      <c r="D97" s="3">
        <v>211.16</v>
      </c>
      <c r="E97">
        <v>4.7839999999999998</v>
      </c>
      <c r="F97" s="7">
        <f>ROUND(D97/E97,3)</f>
        <v>44.139000000000003</v>
      </c>
      <c r="G97" s="7" t="str">
        <f>IF(B97="VANG STR SMCP EQ INV","VSTCX","BRK.B")</f>
        <v>VSTCX</v>
      </c>
      <c r="H97" s="6" t="s">
        <v>12</v>
      </c>
      <c r="I97" s="8" t="str">
        <f>"INSERT INTO TRADES (SYMBOL,TRADE_DATE,SHARES,PRICE,BUYSELL,STATUS,ACCOUNT,COMMISSION) VALUES('"&amp;G97&amp;"','"&amp;YEAR(A97)&amp;PAD(MONTH(A97))&amp;PAD(DAY(A97))&amp;"',"&amp;E97&amp;","&amp;F97&amp;",'B'"&amp;","&amp;"'OPEN'"&amp;",'"&amp;H97&amp;"',"&amp;0&amp;""&amp; ""&amp;");"</f>
        <v>INSERT INTO TRADES (SYMBOL,TRADE_DATE,SHARES,PRICE,BUYSELL,STATUS,ACCOUNT,COMMISSION) VALUES('VSTCX','20250919',4.784,44.139,'B','OPEN','401K-74519',0);</v>
      </c>
    </row>
    <row r="98" spans="1:9" x14ac:dyDescent="0.45">
      <c r="A98" s="1">
        <v>45919</v>
      </c>
      <c r="B98" s="6" t="s">
        <v>7</v>
      </c>
      <c r="C98" s="6" t="s">
        <v>6</v>
      </c>
      <c r="D98" s="3">
        <v>70.38</v>
      </c>
      <c r="E98">
        <v>0.14399999999999999</v>
      </c>
      <c r="F98" s="7">
        <f>ROUND(D98/E98,3)</f>
        <v>488.75</v>
      </c>
      <c r="G98" s="7" t="str">
        <f>IF(B98="VANG STR SMCP EQ INV","VSTCX","BRK.B")</f>
        <v>BRK.B</v>
      </c>
      <c r="H98" s="6" t="s">
        <v>12</v>
      </c>
      <c r="I98" s="8" t="str">
        <f>"INSERT INTO TRADES (SYMBOL,TRADE_DATE,SHARES,PRICE,BUYSELL,STATUS,ACCOUNT,COMMISSION) VALUES('"&amp;G98&amp;"','"&amp;YEAR(A98)&amp;PAD(MONTH(A98))&amp;PAD(DAY(A98))&amp;"',"&amp;E98&amp;","&amp;F98&amp;",'B'"&amp;","&amp;"'OPEN'"&amp;",'"&amp;H98&amp;"',"&amp;0&amp;""&amp; ""&amp;");"</f>
        <v>INSERT INTO TRADES (SYMBOL,TRADE_DATE,SHARES,PRICE,BUYSELL,STATUS,ACCOUNT,COMMISSION) VALUES('BRK.B','20250919',0.144,488.75,'B','OPEN','401K-74519',0);</v>
      </c>
    </row>
    <row r="99" spans="1:9" x14ac:dyDescent="0.45">
      <c r="A99" s="1">
        <v>45926</v>
      </c>
      <c r="B99" s="6" t="s">
        <v>5</v>
      </c>
      <c r="C99" s="6" t="s">
        <v>6</v>
      </c>
      <c r="D99" s="3">
        <v>211.16</v>
      </c>
      <c r="E99">
        <v>4.8099999999999996</v>
      </c>
      <c r="F99" s="7">
        <f>ROUND(D99/E99,3)</f>
        <v>43.9</v>
      </c>
      <c r="G99" s="7" t="str">
        <f>IF(B99="VANG STR SMCP EQ INV","VSTCX","BRK.B")</f>
        <v>VSTCX</v>
      </c>
      <c r="H99" s="6" t="s">
        <v>12</v>
      </c>
      <c r="I99" s="8" t="str">
        <f>"INSERT INTO TRADES (SYMBOL,TRADE_DATE,SHARES,PRICE,BUYSELL,STATUS,ACCOUNT,COMMISSION) VALUES('"&amp;G99&amp;"','"&amp;YEAR(A99)&amp;PAD(MONTH(A99))&amp;PAD(DAY(A99))&amp;"',"&amp;E99&amp;","&amp;F99&amp;",'B'"&amp;","&amp;"'OPEN'"&amp;",'"&amp;H99&amp;"',"&amp;0&amp;""&amp; ""&amp;");"</f>
        <v>INSERT INTO TRADES (SYMBOL,TRADE_DATE,SHARES,PRICE,BUYSELL,STATUS,ACCOUNT,COMMISSION) VALUES('VSTCX','20250926',4.81,43.9,'B','OPEN','401K-74519',0);</v>
      </c>
    </row>
    <row r="100" spans="1:9" x14ac:dyDescent="0.45">
      <c r="A100" s="1">
        <v>45926</v>
      </c>
      <c r="B100" s="6" t="s">
        <v>7</v>
      </c>
      <c r="C100" s="6" t="s">
        <v>6</v>
      </c>
      <c r="D100" s="3">
        <v>70.38</v>
      </c>
      <c r="E100">
        <v>0.14000000000000001</v>
      </c>
      <c r="F100" s="7">
        <f>ROUND(D100/E100,3)</f>
        <v>502.714</v>
      </c>
      <c r="G100" s="7" t="str">
        <f>IF(B100="VANG STR SMCP EQ INV","VSTCX","BRK.B")</f>
        <v>BRK.B</v>
      </c>
      <c r="H100" s="6" t="s">
        <v>12</v>
      </c>
      <c r="I100" s="8" t="str">
        <f>"INSERT INTO TRADES (SYMBOL,TRADE_DATE,SHARES,PRICE,BUYSELL,STATUS,ACCOUNT,COMMISSION) VALUES('"&amp;G100&amp;"','"&amp;YEAR(A100)&amp;PAD(MONTH(A100))&amp;PAD(DAY(A100))&amp;"',"&amp;E100&amp;","&amp;F100&amp;",'B'"&amp;","&amp;"'OPEN'"&amp;",'"&amp;H100&amp;"',"&amp;0&amp;""&amp; ""&amp;");"</f>
        <v>INSERT INTO TRADES (SYMBOL,TRADE_DATE,SHARES,PRICE,BUYSELL,STATUS,ACCOUNT,COMMISSION) VALUES('BRK.B','20250926',0.14,502.714,'B','OPEN','401K-74519',0);</v>
      </c>
    </row>
    <row r="101" spans="1:9" x14ac:dyDescent="0.45">
      <c r="A101" s="1">
        <v>45936</v>
      </c>
      <c r="B101" s="6" t="s">
        <v>5</v>
      </c>
      <c r="C101" s="6" t="s">
        <v>6</v>
      </c>
      <c r="D101" s="3">
        <v>211.16</v>
      </c>
      <c r="E101">
        <v>4.7779999999999996</v>
      </c>
      <c r="F101" s="7">
        <f>ROUND(D101/E101,3)</f>
        <v>44.194000000000003</v>
      </c>
      <c r="G101" s="7" t="str">
        <f>IF(B101="VANG STR SMCP EQ INV","VSTCX","BRK.B")</f>
        <v>VSTCX</v>
      </c>
      <c r="H101" s="6" t="s">
        <v>12</v>
      </c>
      <c r="I101" s="8" t="str">
        <f>"INSERT INTO TRADES (SYMBOL,TRADE_DATE,SHARES,PRICE,BUYSELL,STATUS,ACCOUNT,COMMISSION) VALUES('"&amp;G101&amp;"','"&amp;YEAR(A101)&amp;PAD(MONTH(A101))&amp;PAD(DAY(A101))&amp;"',"&amp;E101&amp;","&amp;F101&amp;",'B'"&amp;","&amp;"'OPEN'"&amp;",'"&amp;H101&amp;"',"&amp;0&amp;""&amp; ""&amp;");"</f>
        <v>INSERT INTO TRADES (SYMBOL,TRADE_DATE,SHARES,PRICE,BUYSELL,STATUS,ACCOUNT,COMMISSION) VALUES('VSTCX','20251006',4.778,44.194,'B','OPEN','401K-74519',0);</v>
      </c>
    </row>
    <row r="102" spans="1:9" x14ac:dyDescent="0.45">
      <c r="A102" s="1">
        <v>45936</v>
      </c>
      <c r="B102" s="6" t="s">
        <v>7</v>
      </c>
      <c r="C102" s="6" t="s">
        <v>6</v>
      </c>
      <c r="D102" s="3">
        <v>70.38</v>
      </c>
      <c r="E102">
        <v>0.14000000000000001</v>
      </c>
      <c r="F102" s="7">
        <f>ROUND(D102/E102,3)</f>
        <v>502.714</v>
      </c>
      <c r="G102" s="7" t="str">
        <f>IF(B102="VANG STR SMCP EQ INV","VSTCX","BRK.B")</f>
        <v>BRK.B</v>
      </c>
      <c r="H102" s="6" t="s">
        <v>12</v>
      </c>
      <c r="I102" s="8" t="str">
        <f>"INSERT INTO TRADES (SYMBOL,TRADE_DATE,SHARES,PRICE,BUYSELL,STATUS,ACCOUNT,COMMISSION) VALUES('"&amp;G102&amp;"','"&amp;YEAR(A102)&amp;PAD(MONTH(A102))&amp;PAD(DAY(A102))&amp;"',"&amp;E102&amp;","&amp;F102&amp;",'B'"&amp;","&amp;"'OPEN'"&amp;",'"&amp;H102&amp;"',"&amp;0&amp;""&amp; ""&amp;");"</f>
        <v>INSERT INTO TRADES (SYMBOL,TRADE_DATE,SHARES,PRICE,BUYSELL,STATUS,ACCOUNT,COMMISSION) VALUES('BRK.B','20251006',0.14,502.714,'B','OPEN','401K-74519',0);</v>
      </c>
    </row>
    <row r="103" spans="1:9" x14ac:dyDescent="0.45">
      <c r="A103" s="1">
        <v>45940</v>
      </c>
      <c r="B103" s="6" t="s">
        <v>5</v>
      </c>
      <c r="C103" s="6" t="s">
        <v>6</v>
      </c>
      <c r="D103" s="3">
        <v>211.16</v>
      </c>
      <c r="E103">
        <v>5.0039999999999996</v>
      </c>
      <c r="F103" s="7">
        <f>ROUND(D103/E103,3)</f>
        <v>42.198</v>
      </c>
      <c r="G103" s="7" t="str">
        <f>IF(B103="VANG STR SMCP EQ INV","VSTCX","BRK.B")</f>
        <v>VSTCX</v>
      </c>
      <c r="H103" s="6" t="s">
        <v>12</v>
      </c>
      <c r="I103" s="8" t="str">
        <f>"INSERT INTO TRADES (SYMBOL,TRADE_DATE,SHARES,PRICE,BUYSELL,STATUS,ACCOUNT,COMMISSION) VALUES('"&amp;G103&amp;"','"&amp;YEAR(A103)&amp;PAD(MONTH(A103))&amp;PAD(DAY(A103))&amp;"',"&amp;E103&amp;","&amp;F103&amp;",'B'"&amp;","&amp;"'OPEN'"&amp;",'"&amp;H103&amp;"',"&amp;0&amp;""&amp; ""&amp;");"</f>
        <v>INSERT INTO TRADES (SYMBOL,TRADE_DATE,SHARES,PRICE,BUYSELL,STATUS,ACCOUNT,COMMISSION) VALUES('VSTCX','20251010',5.004,42.198,'B','OPEN','401K-74519',0);</v>
      </c>
    </row>
    <row r="104" spans="1:9" x14ac:dyDescent="0.45">
      <c r="A104" s="1">
        <v>45940</v>
      </c>
      <c r="B104" s="6" t="s">
        <v>7</v>
      </c>
      <c r="C104" s="6" t="s">
        <v>6</v>
      </c>
      <c r="D104" s="3">
        <v>70.38</v>
      </c>
      <c r="E104">
        <v>0.14399999999999999</v>
      </c>
      <c r="F104" s="7">
        <f>ROUND(D104/E104,3)</f>
        <v>488.75</v>
      </c>
      <c r="G104" s="7" t="str">
        <f>IF(B104="VANG STR SMCP EQ INV","VSTCX","BRK.B")</f>
        <v>BRK.B</v>
      </c>
      <c r="H104" s="6" t="s">
        <v>12</v>
      </c>
      <c r="I104" s="8" t="str">
        <f>"INSERT INTO TRADES (SYMBOL,TRADE_DATE,SHARES,PRICE,BUYSELL,STATUS,ACCOUNT,COMMISSION) VALUES('"&amp;G104&amp;"','"&amp;YEAR(A104)&amp;PAD(MONTH(A104))&amp;PAD(DAY(A104))&amp;"',"&amp;E104&amp;","&amp;F104&amp;",'B'"&amp;","&amp;"'OPEN'"&amp;",'"&amp;H104&amp;"',"&amp;0&amp;""&amp; ""&amp;");"</f>
        <v>INSERT INTO TRADES (SYMBOL,TRADE_DATE,SHARES,PRICE,BUYSELL,STATUS,ACCOUNT,COMMISSION) VALUES('BRK.B','20251010',0.144,488.75,'B','OPEN','401K-74519',0);</v>
      </c>
    </row>
    <row r="105" spans="1:9" x14ac:dyDescent="0.45">
      <c r="A105" s="1">
        <v>45947</v>
      </c>
      <c r="B105" s="6" t="s">
        <v>5</v>
      </c>
      <c r="C105" s="6" t="s">
        <v>6</v>
      </c>
      <c r="D105" s="3">
        <v>525.54</v>
      </c>
      <c r="E105">
        <v>12.118</v>
      </c>
      <c r="F105" s="7">
        <f>ROUND(D105/E105,3)</f>
        <v>43.369</v>
      </c>
      <c r="G105" s="7" t="str">
        <f>IF(B105="VANG STR SMCP EQ INV","VSTCX","BRK.B")</f>
        <v>VSTCX</v>
      </c>
      <c r="H105" s="6" t="s">
        <v>12</v>
      </c>
      <c r="I105" s="8" t="str">
        <f>"INSERT INTO TRADES (SYMBOL,TRADE_DATE,SHARES,PRICE,BUYSELL,STATUS,ACCOUNT,COMMISSION) VALUES('"&amp;G105&amp;"','"&amp;YEAR(A105)&amp;PAD(MONTH(A105))&amp;PAD(DAY(A105))&amp;"',"&amp;E105&amp;","&amp;F105&amp;",'B'"&amp;","&amp;"'OPEN'"&amp;",'"&amp;H105&amp;"',"&amp;0&amp;""&amp; ""&amp;");"</f>
        <v>INSERT INTO TRADES (SYMBOL,TRADE_DATE,SHARES,PRICE,BUYSELL,STATUS,ACCOUNT,COMMISSION) VALUES('VSTCX','20251017',12.118,43.369,'B','OPEN','401K-74519',0);</v>
      </c>
    </row>
    <row r="106" spans="1:9" x14ac:dyDescent="0.45">
      <c r="A106" s="1">
        <v>45947</v>
      </c>
      <c r="B106" s="6" t="s">
        <v>7</v>
      </c>
      <c r="C106" s="6" t="s">
        <v>6</v>
      </c>
      <c r="D106" s="3">
        <v>175.18</v>
      </c>
      <c r="E106">
        <v>0.35599999999999998</v>
      </c>
      <c r="F106" s="7">
        <f>ROUND(D106/E106,3)</f>
        <v>492.07900000000001</v>
      </c>
      <c r="G106" s="7" t="str">
        <f>IF(B106="VANG STR SMCP EQ INV","VSTCX","BRK.B")</f>
        <v>BRK.B</v>
      </c>
      <c r="H106" s="6" t="s">
        <v>12</v>
      </c>
      <c r="I106" s="8" t="str">
        <f>"INSERT INTO TRADES (SYMBOL,TRADE_DATE,SHARES,PRICE,BUYSELL,STATUS,ACCOUNT,COMMISSION) VALUES('"&amp;G106&amp;"','"&amp;YEAR(A106)&amp;PAD(MONTH(A106))&amp;PAD(DAY(A106))&amp;"',"&amp;E106&amp;","&amp;F106&amp;",'B'"&amp;","&amp;"'OPEN'"&amp;",'"&amp;H106&amp;"',"&amp;0&amp;""&amp; ""&amp;");"</f>
        <v>INSERT INTO TRADES (SYMBOL,TRADE_DATE,SHARES,PRICE,BUYSELL,STATUS,ACCOUNT,COMMISSION) VALUES('BRK.B','20251017',0.356,492.079,'B','OPEN','401K-74519',0);</v>
      </c>
    </row>
    <row r="107" spans="1:9" x14ac:dyDescent="0.45">
      <c r="A107" s="1">
        <v>45954</v>
      </c>
      <c r="B107" s="6" t="s">
        <v>5</v>
      </c>
      <c r="C107" s="6" t="s">
        <v>6</v>
      </c>
      <c r="D107" s="3">
        <v>211.56</v>
      </c>
      <c r="E107">
        <v>4.7160000000000002</v>
      </c>
      <c r="F107" s="7">
        <f>ROUND(D107/E107,3)</f>
        <v>44.86</v>
      </c>
      <c r="G107" s="7" t="str">
        <f>IF(B107="VANG STR SMCP EQ INV","VSTCX","BRK.B")</f>
        <v>VSTCX</v>
      </c>
      <c r="H107" s="6" t="s">
        <v>12</v>
      </c>
      <c r="I107" s="8" t="str">
        <f>"INSERT INTO TRADES (SYMBOL,TRADE_DATE,SHARES,PRICE,BUYSELL,STATUS,ACCOUNT,COMMISSION) VALUES('"&amp;G107&amp;"','"&amp;YEAR(A107)&amp;PAD(MONTH(A107))&amp;PAD(DAY(A107))&amp;"',"&amp;E107&amp;","&amp;F107&amp;",'B'"&amp;","&amp;"'OPEN'"&amp;",'"&amp;H107&amp;"',"&amp;0&amp;""&amp; ""&amp;");"</f>
        <v>INSERT INTO TRADES (SYMBOL,TRADE_DATE,SHARES,PRICE,BUYSELL,STATUS,ACCOUNT,COMMISSION) VALUES('VSTCX','20251024',4.716,44.86,'B','OPEN','401K-74519',0);</v>
      </c>
    </row>
    <row r="108" spans="1:9" x14ac:dyDescent="0.45">
      <c r="A108" s="1">
        <v>45954</v>
      </c>
      <c r="B108" s="6" t="s">
        <v>7</v>
      </c>
      <c r="C108" s="6" t="s">
        <v>6</v>
      </c>
      <c r="D108" s="3">
        <v>70.38</v>
      </c>
      <c r="E108">
        <v>0.14399999999999999</v>
      </c>
      <c r="F108" s="7">
        <f>ROUND(D108/E108,3)</f>
        <v>488.75</v>
      </c>
      <c r="G108" s="7" t="str">
        <f>IF(B108="VANG STR SMCP EQ INV","VSTCX","BRK.B")</f>
        <v>BRK.B</v>
      </c>
      <c r="H108" s="6" t="s">
        <v>12</v>
      </c>
      <c r="I108" s="8" t="str">
        <f>"INSERT INTO TRADES (SYMBOL,TRADE_DATE,SHARES,PRICE,BUYSELL,STATUS,ACCOUNT,COMMISSION) VALUES('"&amp;G108&amp;"','"&amp;YEAR(A108)&amp;PAD(MONTH(A108))&amp;PAD(DAY(A108))&amp;"',"&amp;E108&amp;","&amp;F108&amp;",'B'"&amp;","&amp;"'OPEN'"&amp;",'"&amp;H108&amp;"',"&amp;0&amp;""&amp; ""&amp;");"</f>
        <v>INSERT INTO TRADES (SYMBOL,TRADE_DATE,SHARES,PRICE,BUYSELL,STATUS,ACCOUNT,COMMISSION) VALUES('BRK.B','20251024',0.144,488.75,'B','OPEN','401K-74519',0);</v>
      </c>
    </row>
    <row r="109" spans="1:9" x14ac:dyDescent="0.45">
      <c r="A109" s="1">
        <v>45964</v>
      </c>
      <c r="B109" s="6" t="s">
        <v>5</v>
      </c>
      <c r="C109" s="6" t="s">
        <v>6</v>
      </c>
      <c r="D109" s="3">
        <v>211.56</v>
      </c>
      <c r="E109">
        <v>4.7640000000000002</v>
      </c>
      <c r="F109" s="7">
        <f>ROUND(D109/E109,3)</f>
        <v>44.408000000000001</v>
      </c>
      <c r="G109" s="7" t="str">
        <f>IF(B109="VANG STR SMCP EQ INV","VSTCX","BRK.B")</f>
        <v>VSTCX</v>
      </c>
      <c r="H109" s="6" t="s">
        <v>12</v>
      </c>
      <c r="I109" s="8" t="str">
        <f>"INSERT INTO TRADES (SYMBOL,TRADE_DATE,SHARES,PRICE,BUYSELL,STATUS,ACCOUNT,COMMISSION) VALUES('"&amp;G109&amp;"','"&amp;YEAR(A109)&amp;PAD(MONTH(A109))&amp;PAD(DAY(A109))&amp;"',"&amp;E109&amp;","&amp;F109&amp;",'B'"&amp;","&amp;"'OPEN'"&amp;",'"&amp;H109&amp;"',"&amp;0&amp;""&amp; ""&amp;");"</f>
        <v>INSERT INTO TRADES (SYMBOL,TRADE_DATE,SHARES,PRICE,BUYSELL,STATUS,ACCOUNT,COMMISSION) VALUES('VSTCX','20251103',4.764,44.408,'B','OPEN','401K-74519',0);</v>
      </c>
    </row>
    <row r="110" spans="1:9" x14ac:dyDescent="0.45">
      <c r="A110" s="1">
        <v>45964</v>
      </c>
      <c r="B110" s="6" t="s">
        <v>7</v>
      </c>
      <c r="C110" s="6" t="s">
        <v>6</v>
      </c>
      <c r="D110" s="3">
        <v>70.38</v>
      </c>
      <c r="E110">
        <v>0.14799999999999999</v>
      </c>
      <c r="F110" s="7">
        <f>ROUND(D110/E110,3)</f>
        <v>475.541</v>
      </c>
      <c r="G110" s="7" t="str">
        <f>IF(B110="VANG STR SMCP EQ INV","VSTCX","BRK.B")</f>
        <v>BRK.B</v>
      </c>
      <c r="H110" s="6" t="s">
        <v>12</v>
      </c>
      <c r="I110" s="8" t="str">
        <f>"INSERT INTO TRADES (SYMBOL,TRADE_DATE,SHARES,PRICE,BUYSELL,STATUS,ACCOUNT,COMMISSION) VALUES('"&amp;G110&amp;"','"&amp;YEAR(A110)&amp;PAD(MONTH(A110))&amp;PAD(DAY(A110))&amp;"',"&amp;E110&amp;","&amp;F110&amp;",'B'"&amp;","&amp;"'OPEN'"&amp;",'"&amp;H110&amp;"',"&amp;0&amp;""&amp; ""&amp;");"</f>
        <v>INSERT INTO TRADES (SYMBOL,TRADE_DATE,SHARES,PRICE,BUYSELL,STATUS,ACCOUNT,COMMISSION) VALUES('BRK.B','20251103',0.148,475.541,'B','OPEN','401K-74519',0);</v>
      </c>
    </row>
    <row r="111" spans="1:9" x14ac:dyDescent="0.45">
      <c r="A111" s="1">
        <v>45968</v>
      </c>
      <c r="B111" s="6" t="s">
        <v>5</v>
      </c>
      <c r="C111" s="6" t="s">
        <v>6</v>
      </c>
      <c r="D111" s="3">
        <v>211.56</v>
      </c>
      <c r="E111">
        <v>4.8140000000000001</v>
      </c>
      <c r="F111" s="7">
        <f>ROUND(D111/E111,3)</f>
        <v>43.947000000000003</v>
      </c>
      <c r="G111" s="7" t="str">
        <f>IF(B111="VANG STR SMCP EQ INV","VSTCX","BRK.B")</f>
        <v>VSTCX</v>
      </c>
      <c r="H111" s="6" t="s">
        <v>12</v>
      </c>
      <c r="I111" s="8" t="str">
        <f>"INSERT INTO TRADES (SYMBOL,TRADE_DATE,SHARES,PRICE,BUYSELL,STATUS,ACCOUNT,COMMISSION) VALUES('"&amp;G111&amp;"','"&amp;YEAR(A111)&amp;PAD(MONTH(A111))&amp;PAD(DAY(A111))&amp;"',"&amp;E111&amp;","&amp;F111&amp;",'B'"&amp;","&amp;"'OPEN'"&amp;",'"&amp;H111&amp;"',"&amp;0&amp;""&amp; ""&amp;");"</f>
        <v>INSERT INTO TRADES (SYMBOL,TRADE_DATE,SHARES,PRICE,BUYSELL,STATUS,ACCOUNT,COMMISSION) VALUES('VSTCX','20251107',4.814,43.947,'B','OPEN','401K-74519',0);</v>
      </c>
    </row>
    <row r="112" spans="1:9" x14ac:dyDescent="0.45">
      <c r="A112" s="1">
        <v>45968</v>
      </c>
      <c r="B112" s="6" t="s">
        <v>7</v>
      </c>
      <c r="C112" s="6" t="s">
        <v>6</v>
      </c>
      <c r="D112" s="3">
        <v>70.38</v>
      </c>
      <c r="E112">
        <v>0.14199999999999999</v>
      </c>
      <c r="F112" s="7">
        <f>ROUND(D112/E112,3)</f>
        <v>495.63400000000001</v>
      </c>
      <c r="G112" s="7" t="str">
        <f>IF(B112="VANG STR SMCP EQ INV","VSTCX","BRK.B")</f>
        <v>BRK.B</v>
      </c>
      <c r="H112" s="6" t="s">
        <v>12</v>
      </c>
      <c r="I112" s="8" t="str">
        <f>"INSERT INTO TRADES (SYMBOL,TRADE_DATE,SHARES,PRICE,BUYSELL,STATUS,ACCOUNT,COMMISSION) VALUES('"&amp;G112&amp;"','"&amp;YEAR(A112)&amp;PAD(MONTH(A112))&amp;PAD(DAY(A112))&amp;"',"&amp;E112&amp;","&amp;F112&amp;",'B'"&amp;","&amp;"'OPEN'"&amp;",'"&amp;H112&amp;"',"&amp;0&amp;""&amp; ""&amp;");"</f>
        <v>INSERT INTO TRADES (SYMBOL,TRADE_DATE,SHARES,PRICE,BUYSELL,STATUS,ACCOUNT,COMMISSION) VALUES('BRK.B','20251107',0.142,495.634,'B','OPEN','401K-74519',0);</v>
      </c>
    </row>
    <row r="113" spans="1:9" x14ac:dyDescent="0.45">
      <c r="A113" s="1">
        <v>45975</v>
      </c>
      <c r="B113" s="6" t="s">
        <v>5</v>
      </c>
      <c r="C113" s="6" t="s">
        <v>6</v>
      </c>
      <c r="D113" s="3">
        <v>211.56</v>
      </c>
      <c r="E113">
        <v>4.8499999999999996</v>
      </c>
      <c r="F113" s="7">
        <f>ROUND(D113/E113,3)</f>
        <v>43.621000000000002</v>
      </c>
      <c r="G113" s="7" t="str">
        <f>IF(B113="VANG STR SMCP EQ INV","VSTCX","BRK.B")</f>
        <v>VSTCX</v>
      </c>
      <c r="H113" s="6" t="s">
        <v>12</v>
      </c>
      <c r="I113" s="8" t="str">
        <f>"INSERT INTO TRADES (SYMBOL,TRADE_DATE,SHARES,PRICE,BUYSELL,STATUS,ACCOUNT,COMMISSION) VALUES('"&amp;G113&amp;"','"&amp;YEAR(A113)&amp;PAD(MONTH(A113))&amp;PAD(DAY(A113))&amp;"',"&amp;E113&amp;","&amp;F113&amp;",'B'"&amp;","&amp;"'OPEN'"&amp;",'"&amp;H113&amp;"',"&amp;0&amp;""&amp; ""&amp;");"</f>
        <v>INSERT INTO TRADES (SYMBOL,TRADE_DATE,SHARES,PRICE,BUYSELL,STATUS,ACCOUNT,COMMISSION) VALUES('VSTCX','20251114',4.85,43.621,'B','OPEN','401K-74519',0);</v>
      </c>
    </row>
    <row r="114" spans="1:9" x14ac:dyDescent="0.45">
      <c r="A114" s="1">
        <v>45975</v>
      </c>
      <c r="B114" s="6" t="s">
        <v>7</v>
      </c>
      <c r="C114" s="6" t="s">
        <v>6</v>
      </c>
      <c r="D114" s="3">
        <v>70.38</v>
      </c>
      <c r="E114">
        <v>0.13800000000000001</v>
      </c>
      <c r="F114" s="7">
        <f>ROUND(D114/E114,3)</f>
        <v>510</v>
      </c>
      <c r="G114" s="7" t="str">
        <f>IF(B114="VANG STR SMCP EQ INV","VSTCX","BRK.B")</f>
        <v>BRK.B</v>
      </c>
      <c r="H114" s="6" t="s">
        <v>12</v>
      </c>
      <c r="I114" s="8" t="str">
        <f>"INSERT INTO TRADES (SYMBOL,TRADE_DATE,SHARES,PRICE,BUYSELL,STATUS,ACCOUNT,COMMISSION) VALUES('"&amp;G114&amp;"','"&amp;YEAR(A114)&amp;PAD(MONTH(A114))&amp;PAD(DAY(A114))&amp;"',"&amp;E114&amp;","&amp;F114&amp;",'B'"&amp;","&amp;"'OPEN'"&amp;",'"&amp;H114&amp;"',"&amp;0&amp;""&amp; ""&amp;");"</f>
        <v>INSERT INTO TRADES (SYMBOL,TRADE_DATE,SHARES,PRICE,BUYSELL,STATUS,ACCOUNT,COMMISSION) VALUES('BRK.B','20251114',0.138,510,'B','OPEN','401K-74519',0);</v>
      </c>
    </row>
    <row r="115" spans="1:9" x14ac:dyDescent="0.45">
      <c r="A115" s="1">
        <v>45982</v>
      </c>
      <c r="B115" s="6" t="s">
        <v>5</v>
      </c>
      <c r="C115" s="6" t="s">
        <v>6</v>
      </c>
      <c r="D115" s="3">
        <v>211.56</v>
      </c>
      <c r="E115">
        <v>4.8959999999999999</v>
      </c>
      <c r="F115" s="7">
        <f>ROUND(D115/E115,3)</f>
        <v>43.210999999999999</v>
      </c>
      <c r="G115" s="7" t="str">
        <f>IF(B115="VANG STR SMCP EQ INV","VSTCX","BRK.B")</f>
        <v>VSTCX</v>
      </c>
      <c r="H115" s="6" t="s">
        <v>12</v>
      </c>
      <c r="I115" s="8" t="str">
        <f>"INSERT INTO TRADES (SYMBOL,TRADE_DATE,SHARES,PRICE,BUYSELL,STATUS,ACCOUNT,COMMISSION) VALUES('"&amp;G115&amp;"','"&amp;YEAR(A115)&amp;PAD(MONTH(A115))&amp;PAD(DAY(A115))&amp;"',"&amp;E115&amp;","&amp;F115&amp;",'B'"&amp;","&amp;"'OPEN'"&amp;",'"&amp;H115&amp;"',"&amp;0&amp;""&amp; ""&amp;");"</f>
        <v>INSERT INTO TRADES (SYMBOL,TRADE_DATE,SHARES,PRICE,BUYSELL,STATUS,ACCOUNT,COMMISSION) VALUES('VSTCX','20251121',4.896,43.211,'B','OPEN','401K-74519',0);</v>
      </c>
    </row>
    <row r="116" spans="1:9" x14ac:dyDescent="0.45">
      <c r="A116" s="1">
        <v>45982</v>
      </c>
      <c r="B116" s="6" t="s">
        <v>7</v>
      </c>
      <c r="C116" s="6" t="s">
        <v>6</v>
      </c>
      <c r="D116" s="3">
        <v>70.38</v>
      </c>
      <c r="E116">
        <v>0.14000000000000001</v>
      </c>
      <c r="F116" s="7">
        <f>ROUND(D116/E116,3)</f>
        <v>502.714</v>
      </c>
      <c r="G116" s="7" t="str">
        <f>IF(B116="VANG STR SMCP EQ INV","VSTCX","BRK.B")</f>
        <v>BRK.B</v>
      </c>
      <c r="H116" s="6" t="s">
        <v>12</v>
      </c>
      <c r="I116" s="8" t="str">
        <f>"INSERT INTO TRADES (SYMBOL,TRADE_DATE,SHARES,PRICE,BUYSELL,STATUS,ACCOUNT,COMMISSION) VALUES('"&amp;G116&amp;"','"&amp;YEAR(A116)&amp;PAD(MONTH(A116))&amp;PAD(DAY(A116))&amp;"',"&amp;E116&amp;","&amp;F116&amp;",'B'"&amp;","&amp;"'OPEN'"&amp;",'"&amp;H116&amp;"',"&amp;0&amp;""&amp; ""&amp;");"</f>
        <v>INSERT INTO TRADES (SYMBOL,TRADE_DATE,SHARES,PRICE,BUYSELL,STATUS,ACCOUNT,COMMISSION) VALUES('BRK.B','20251121',0.14,502.714,'B','OPEN','401K-74519',0);</v>
      </c>
    </row>
    <row r="117" spans="1:9" x14ac:dyDescent="0.45">
      <c r="A117" s="1">
        <v>45989</v>
      </c>
      <c r="B117" s="6" t="s">
        <v>5</v>
      </c>
      <c r="C117" s="6" t="s">
        <v>6</v>
      </c>
      <c r="D117" s="3">
        <v>211.56</v>
      </c>
      <c r="E117">
        <v>4.6740000000000004</v>
      </c>
      <c r="F117" s="7">
        <f>ROUND(D117/E117,3)</f>
        <v>45.262999999999998</v>
      </c>
      <c r="G117" s="7" t="str">
        <f>IF(B117="VANG STR SMCP EQ INV","VSTCX","BRK.B")</f>
        <v>VSTCX</v>
      </c>
      <c r="H117" s="6" t="s">
        <v>12</v>
      </c>
      <c r="I117" s="8" t="str">
        <f>"INSERT INTO TRADES (SYMBOL,TRADE_DATE,SHARES,PRICE,BUYSELL,STATUS,ACCOUNT,COMMISSION) VALUES('"&amp;G117&amp;"','"&amp;YEAR(A117)&amp;PAD(MONTH(A117))&amp;PAD(DAY(A117))&amp;"',"&amp;E117&amp;","&amp;F117&amp;",'B'"&amp;","&amp;"'OPEN'"&amp;",'"&amp;H117&amp;"',"&amp;0&amp;""&amp; ""&amp;");"</f>
        <v>INSERT INTO TRADES (SYMBOL,TRADE_DATE,SHARES,PRICE,BUYSELL,STATUS,ACCOUNT,COMMISSION) VALUES('VSTCX','20251128',4.674,45.263,'B','OPEN','401K-74519',0);</v>
      </c>
    </row>
    <row r="118" spans="1:9" x14ac:dyDescent="0.45">
      <c r="A118" s="1">
        <v>45989</v>
      </c>
      <c r="B118" s="6" t="s">
        <v>7</v>
      </c>
      <c r="C118" s="6" t="s">
        <v>6</v>
      </c>
      <c r="D118" s="3">
        <v>70.38</v>
      </c>
      <c r="E118">
        <v>0.13600000000000001</v>
      </c>
      <c r="F118" s="7">
        <f>ROUND(D118/E118,3)</f>
        <v>517.5</v>
      </c>
      <c r="G118" s="7" t="str">
        <f>IF(B118="VANG STR SMCP EQ INV","VSTCX","BRK.B")</f>
        <v>BRK.B</v>
      </c>
      <c r="H118" s="6" t="s">
        <v>12</v>
      </c>
      <c r="I118" s="8" t="str">
        <f>"INSERT INTO TRADES (SYMBOL,TRADE_DATE,SHARES,PRICE,BUYSELL,STATUS,ACCOUNT,COMMISSION) VALUES('"&amp;G118&amp;"','"&amp;YEAR(A118)&amp;PAD(MONTH(A118))&amp;PAD(DAY(A118))&amp;"',"&amp;E118&amp;","&amp;F118&amp;",'B'"&amp;","&amp;"'OPEN'"&amp;",'"&amp;H118&amp;"',"&amp;0&amp;""&amp; ""&amp;");"</f>
        <v>INSERT INTO TRADES (SYMBOL,TRADE_DATE,SHARES,PRICE,BUYSELL,STATUS,ACCOUNT,COMMISSION) VALUES('BRK.B','20251128',0.136,517.5,'B','OPEN','401K-74519',0);</v>
      </c>
    </row>
    <row r="119" spans="1:9" x14ac:dyDescent="0.45">
      <c r="A119" s="1">
        <v>45996</v>
      </c>
      <c r="B119" s="6" t="s">
        <v>5</v>
      </c>
      <c r="C119" s="6" t="s">
        <v>6</v>
      </c>
      <c r="D119" s="3">
        <v>281.54000000000002</v>
      </c>
      <c r="E119">
        <v>6.194</v>
      </c>
      <c r="F119" s="7">
        <f>ROUND(D119/E119,3)</f>
        <v>45.454000000000001</v>
      </c>
      <c r="G119" s="7" t="str">
        <f>IF(B119="VANG STR SMCP EQ INV","VSTCX","BRK.B")</f>
        <v>VSTCX</v>
      </c>
      <c r="H119" s="6" t="s">
        <v>12</v>
      </c>
      <c r="I119" s="8" t="str">
        <f>"INSERT INTO TRADES (SYMBOL,TRADE_DATE,SHARES,PRICE,BUYSELL,STATUS,ACCOUNT,COMMISSION) VALUES('"&amp;G119&amp;"','"&amp;YEAR(A119)&amp;PAD(MONTH(A119))&amp;PAD(DAY(A119))&amp;"',"&amp;E119&amp;","&amp;F119&amp;",'B'"&amp;","&amp;"'OPEN'"&amp;",'"&amp;H119&amp;"',"&amp;0&amp;""&amp; ""&amp;");"</f>
        <v>INSERT INTO TRADES (SYMBOL,TRADE_DATE,SHARES,PRICE,BUYSELL,STATUS,ACCOUNT,COMMISSION) VALUES('VSTCX','20251205',6.194,45.454,'B','OPEN','401K-74519',0);</v>
      </c>
    </row>
    <row r="120" spans="1:9" x14ac:dyDescent="0.45">
      <c r="A120" s="1"/>
    </row>
    <row r="128" spans="1:9" x14ac:dyDescent="0.45">
      <c r="A128" t="s">
        <v>19</v>
      </c>
    </row>
    <row r="129" spans="1:9" x14ac:dyDescent="0.45">
      <c r="A129" s="2" t="s">
        <v>0</v>
      </c>
      <c r="B129" s="2" t="s">
        <v>1</v>
      </c>
      <c r="C129" s="2" t="s">
        <v>2</v>
      </c>
      <c r="D129" s="4" t="s">
        <v>3</v>
      </c>
      <c r="E129" s="2" t="s">
        <v>4</v>
      </c>
      <c r="F129" s="4" t="s">
        <v>9</v>
      </c>
      <c r="G129" s="2" t="s">
        <v>10</v>
      </c>
      <c r="H129" s="2" t="s">
        <v>11</v>
      </c>
    </row>
    <row r="130" spans="1:9" x14ac:dyDescent="0.45">
      <c r="A130" s="1">
        <v>45996</v>
      </c>
      <c r="B130" t="s">
        <v>16</v>
      </c>
      <c r="C130" s="6" t="s">
        <v>6</v>
      </c>
      <c r="D130" s="3">
        <v>12621.79</v>
      </c>
      <c r="E130">
        <v>158.60400000000001</v>
      </c>
      <c r="F130" s="7">
        <f t="shared" ref="F130" si="0">ROUND(D130/E130,3)</f>
        <v>79.581000000000003</v>
      </c>
      <c r="G130" t="s">
        <v>17</v>
      </c>
      <c r="H130" t="s">
        <v>18</v>
      </c>
      <c r="I130" s="8" t="str">
        <f>"INSERT INTO TRADES (SYMBOL,TRADE_DATE,SHARES,PRICE,BUYSELL,STATUS,ACCOUNT,COMMISSION) VALUES('"&amp;G130&amp;"','"&amp;YEAR(A130)&amp;PAD(MONTH(A130))&amp;PAD(DAY(A130))&amp;"',"&amp;E130&amp;","&amp;F130&amp;",'B'"&amp;","&amp;"'OPEN'"&amp;",'"&amp;H130&amp;"',"&amp;0&amp;""&amp; ""&amp;");"</f>
        <v>INSERT INTO TRADES (SYMBOL,TRADE_DATE,SHARES,PRICE,BUYSELL,STATUS,ACCOUNT,COMMISSION) VALUES('JFNNX','20251205',158.604,79.581,'B','OPEN','401K-20963',0);</v>
      </c>
    </row>
  </sheetData>
  <sortState ref="A7:I120">
    <sortCondition ref="A7:A12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 Kessler</dc:creator>
  <cp:lastModifiedBy>Sean Kessler</cp:lastModifiedBy>
  <dcterms:created xsi:type="dcterms:W3CDTF">2025-07-07T17:12:40Z</dcterms:created>
  <dcterms:modified xsi:type="dcterms:W3CDTF">2025-12-07T15:38:27Z</dcterms:modified>
</cp:coreProperties>
</file>