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90" windowWidth="20220" windowHeight="1020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18" i="1"/>
  <c r="P16"/>
  <c r="P14"/>
  <c r="P7"/>
  <c r="O12"/>
  <c r="O11"/>
  <c r="O10"/>
  <c r="O13" s="1"/>
  <c r="O6"/>
  <c r="O5"/>
  <c r="O4"/>
  <c r="O7" s="1"/>
  <c r="M12"/>
  <c r="M11"/>
  <c r="M10"/>
  <c r="D7"/>
  <c r="B5"/>
  <c r="B6"/>
  <c r="B7"/>
  <c r="D6"/>
  <c r="D5"/>
  <c r="E7"/>
  <c r="F4"/>
  <c r="M7"/>
  <c r="E8" s="1"/>
  <c r="F5" l="1"/>
  <c r="F6" s="1"/>
  <c r="F7" s="1"/>
  <c r="F8" s="1"/>
  <c r="L13"/>
</calcChain>
</file>

<file path=xl/sharedStrings.xml><?xml version="1.0" encoding="utf-8"?>
<sst xmlns="http://schemas.openxmlformats.org/spreadsheetml/2006/main" count="40" uniqueCount="34">
  <si>
    <t>Shares</t>
  </si>
  <si>
    <t>Sell Price</t>
  </si>
  <si>
    <t>MV</t>
  </si>
  <si>
    <t>Purch.Price</t>
  </si>
  <si>
    <t>Exposure</t>
  </si>
  <si>
    <t>Symbol</t>
  </si>
  <si>
    <t>CNX</t>
  </si>
  <si>
    <t>TRNO</t>
  </si>
  <si>
    <t>PRGS</t>
  </si>
  <si>
    <t>Gain/Loss</t>
  </si>
  <si>
    <t>WNS</t>
  </si>
  <si>
    <t>MGPI</t>
  </si>
  <si>
    <t>FANG</t>
  </si>
  <si>
    <t>Debits</t>
  </si>
  <si>
    <t>Credits</t>
  </si>
  <si>
    <t>Tradeable Cash</t>
  </si>
  <si>
    <t>Decription</t>
  </si>
  <si>
    <t>Redemptions</t>
  </si>
  <si>
    <t>Accounting</t>
  </si>
  <si>
    <t>Balance</t>
  </si>
  <si>
    <t>Date</t>
  </si>
  <si>
    <t>Purchase Limits</t>
  </si>
  <si>
    <t>Notes</t>
  </si>
  <si>
    <t>market sell</t>
  </si>
  <si>
    <t xml:space="preserve">limit order </t>
  </si>
  <si>
    <t>Purchase Limit</t>
  </si>
  <si>
    <t>not entered, pending redemptions</t>
  </si>
  <si>
    <t>Actual Sell Price</t>
  </si>
  <si>
    <t>Actual Purchase Price</t>
  </si>
  <si>
    <t>Actual MV</t>
  </si>
  <si>
    <t>Cash Adjustments</t>
  </si>
  <si>
    <t>Total Cash Adj</t>
  </si>
  <si>
    <t>Cash</t>
  </si>
  <si>
    <t>Total Cash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</si>
</sst>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2" applyFont="1"/>
    <xf numFmtId="44" fontId="2" fillId="0" borderId="0" xfId="2" applyFont="1"/>
    <xf numFmtId="44" fontId="3" fillId="0" borderId="0" xfId="2" applyFont="1"/>
    <xf numFmtId="37" fontId="3" fillId="0" borderId="0" xfId="1" applyNumberFormat="1" applyFont="1"/>
    <xf numFmtId="37" fontId="4" fillId="0" borderId="0" xfId="1" applyNumberFormat="1" applyFont="1"/>
    <xf numFmtId="44" fontId="4" fillId="0" borderId="0" xfId="2" applyFont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14" fontId="3" fillId="0" borderId="0" xfId="2" applyNumberFormat="1" applyFont="1"/>
    <xf numFmtId="10" fontId="3" fillId="0" borderId="0" xfId="3" applyNumberFormat="1" applyFont="1"/>
    <xf numFmtId="44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zoomScale="80" zoomScaleNormal="80" workbookViewId="0">
      <selection activeCell="P18" sqref="P18"/>
    </sheetView>
  </sheetViews>
  <sheetFormatPr defaultRowHeight="15.75"/>
  <cols>
    <col min="1" max="1" width="10.1328125" style="7" bestFit="1" customWidth="1"/>
    <col min="2" max="2" width="26.3984375" style="3" customWidth="1"/>
    <col min="3" max="3" width="6.1328125" style="4" bestFit="1" customWidth="1"/>
    <col min="4" max="4" width="11.06640625" style="3" bestFit="1" customWidth="1"/>
    <col min="5" max="5" width="10.9296875" style="3" bestFit="1" customWidth="1"/>
    <col min="6" max="6" width="11.6640625" style="3" bestFit="1" customWidth="1"/>
    <col min="7" max="7" width="9.06640625" style="1"/>
    <col min="9" max="9" width="9.06640625" style="7"/>
    <col min="10" max="10" width="6.796875" style="7" bestFit="1" customWidth="1"/>
    <col min="11" max="11" width="12.3984375" style="7" bestFit="1" customWidth="1"/>
    <col min="12" max="12" width="11.06640625" style="7" bestFit="1" customWidth="1"/>
    <col min="13" max="13" width="16.265625" style="7" bestFit="1" customWidth="1"/>
    <col min="14" max="14" width="21.796875" style="7" bestFit="1" customWidth="1"/>
    <col min="15" max="16" width="16.265625" style="7" customWidth="1"/>
    <col min="17" max="17" width="61.06640625" style="7" customWidth="1"/>
    <col min="18" max="18" width="6.6640625" style="7" bestFit="1" customWidth="1"/>
    <col min="19" max="19" width="9.06640625" style="7"/>
  </cols>
  <sheetData>
    <row r="1" spans="1:18">
      <c r="I1" s="10">
        <v>43344</v>
      </c>
    </row>
    <row r="2" spans="1:18">
      <c r="C2" s="5" t="s">
        <v>18</v>
      </c>
      <c r="G2" s="6" t="s">
        <v>21</v>
      </c>
      <c r="H2" s="6"/>
      <c r="I2" s="3"/>
      <c r="J2" s="4"/>
      <c r="K2" s="3"/>
      <c r="L2" s="3"/>
      <c r="M2" s="3"/>
      <c r="N2" s="3"/>
      <c r="O2" s="3"/>
      <c r="P2" s="3"/>
    </row>
    <row r="3" spans="1:18">
      <c r="A3" s="8" t="s">
        <v>20</v>
      </c>
      <c r="B3" s="6" t="s">
        <v>16</v>
      </c>
      <c r="C3" s="5"/>
      <c r="D3" s="6" t="s">
        <v>13</v>
      </c>
      <c r="E3" s="6" t="s">
        <v>14</v>
      </c>
      <c r="F3" s="6" t="s">
        <v>19</v>
      </c>
      <c r="G3" s="2"/>
      <c r="H3" s="11">
        <v>5.0000000000000001E-3</v>
      </c>
      <c r="I3" s="6" t="s">
        <v>5</v>
      </c>
      <c r="J3" s="5" t="s">
        <v>0</v>
      </c>
      <c r="K3" s="6" t="s">
        <v>1</v>
      </c>
      <c r="L3" s="6" t="s">
        <v>9</v>
      </c>
      <c r="M3" s="6" t="s">
        <v>2</v>
      </c>
      <c r="N3" s="6" t="s">
        <v>27</v>
      </c>
      <c r="O3" s="6" t="s">
        <v>29</v>
      </c>
      <c r="P3" s="6" t="s">
        <v>30</v>
      </c>
      <c r="Q3" s="8" t="s">
        <v>22</v>
      </c>
    </row>
    <row r="4" spans="1:18">
      <c r="A4" s="9">
        <v>43343</v>
      </c>
      <c r="B4" s="3" t="s">
        <v>15</v>
      </c>
      <c r="E4" s="3">
        <v>2751.19</v>
      </c>
      <c r="F4" s="3">
        <f>(-D4)+E4</f>
        <v>2751.19</v>
      </c>
      <c r="I4" s="3" t="s">
        <v>6</v>
      </c>
      <c r="J4" s="4">
        <v>71</v>
      </c>
      <c r="K4" s="3">
        <v>15.94</v>
      </c>
      <c r="L4" s="3">
        <v>-27.69</v>
      </c>
      <c r="M4" s="3">
        <v>1131.74</v>
      </c>
      <c r="N4" s="3">
        <v>15.97</v>
      </c>
      <c r="O4" s="3">
        <f>J4*N4</f>
        <v>1133.8700000000001</v>
      </c>
      <c r="P4" s="3"/>
      <c r="Q4" s="7" t="s">
        <v>23</v>
      </c>
    </row>
    <row r="5" spans="1:18">
      <c r="A5" s="9">
        <v>43343</v>
      </c>
      <c r="B5" s="3" t="str">
        <f>"Purchase "&amp;I10&amp;" "&amp;J10&amp;"@"&amp;K10</f>
        <v>Purchase WNS 24@51.83</v>
      </c>
      <c r="D5" s="3">
        <f>L10</f>
        <v>1243.92</v>
      </c>
      <c r="F5" s="3">
        <f>F4+(-D5)+E5</f>
        <v>1507.27</v>
      </c>
      <c r="I5" s="3" t="s">
        <v>7</v>
      </c>
      <c r="J5" s="4">
        <v>32</v>
      </c>
      <c r="K5" s="3">
        <v>38.409999999999997</v>
      </c>
      <c r="L5" s="3">
        <v>9.6</v>
      </c>
      <c r="M5" s="3">
        <v>1229.1199999999999</v>
      </c>
      <c r="N5" s="3">
        <v>38.31</v>
      </c>
      <c r="O5" s="3">
        <f t="shared" ref="O5:O6" si="0">J5*N5</f>
        <v>1225.92</v>
      </c>
      <c r="P5" s="3"/>
      <c r="Q5" s="7" t="s">
        <v>23</v>
      </c>
    </row>
    <row r="6" spans="1:18">
      <c r="A6" s="9">
        <v>43343</v>
      </c>
      <c r="B6" s="3" t="str">
        <f>"Purchase "&amp;I11&amp;" "&amp;J11&amp;"@"&amp;K11</f>
        <v>Purchase MGPI 16@77.11</v>
      </c>
      <c r="D6" s="3">
        <f>L11</f>
        <v>1233.76</v>
      </c>
      <c r="F6" s="3">
        <f>F5+(-D6)+E6</f>
        <v>273.51</v>
      </c>
      <c r="I6" s="3" t="s">
        <v>8</v>
      </c>
      <c r="J6" s="4">
        <v>33</v>
      </c>
      <c r="K6" s="3">
        <v>40.93</v>
      </c>
      <c r="L6" s="3">
        <v>100.65</v>
      </c>
      <c r="M6" s="3">
        <v>1350.69</v>
      </c>
      <c r="N6" s="3">
        <v>40.68</v>
      </c>
      <c r="O6" s="3">
        <f t="shared" si="0"/>
        <v>1342.44</v>
      </c>
      <c r="P6" s="3"/>
      <c r="Q6" s="7" t="s">
        <v>23</v>
      </c>
    </row>
    <row r="7" spans="1:18">
      <c r="A7" s="9">
        <v>43343</v>
      </c>
      <c r="B7" s="3" t="str">
        <f>"Purchase "&amp;I12&amp;" "&amp;J12&amp;"@"&amp;K12</f>
        <v>Purchase FANG 10@121.08</v>
      </c>
      <c r="D7" s="3">
        <f>L12</f>
        <v>1210.8</v>
      </c>
      <c r="E7" s="3">
        <f>M8</f>
        <v>0</v>
      </c>
      <c r="F7" s="3">
        <f>F6+(-D7)+E7</f>
        <v>-937.29</v>
      </c>
      <c r="I7" s="3"/>
      <c r="J7" s="4"/>
      <c r="K7" s="3"/>
      <c r="L7" s="3"/>
      <c r="M7" s="3">
        <f>SUM(M4:M6)</f>
        <v>3711.5499999999997</v>
      </c>
      <c r="N7" s="3"/>
      <c r="O7" s="3">
        <f>SUM(O4:O6)</f>
        <v>3702.23</v>
      </c>
      <c r="P7" s="3">
        <f>O7-M7</f>
        <v>-9.319999999999709</v>
      </c>
    </row>
    <row r="8" spans="1:18">
      <c r="A8" s="9">
        <v>43343</v>
      </c>
      <c r="B8" s="3" t="s">
        <v>17</v>
      </c>
      <c r="D8" s="3">
        <v>0</v>
      </c>
      <c r="E8" s="3">
        <f>M7</f>
        <v>3711.5499999999997</v>
      </c>
      <c r="F8" s="3">
        <f>F7+(-D8)+E8</f>
        <v>2774.2599999999998</v>
      </c>
      <c r="I8" s="3"/>
      <c r="J8" s="4"/>
      <c r="K8" s="3"/>
      <c r="L8" s="3"/>
      <c r="M8" s="3"/>
      <c r="N8" s="3"/>
      <c r="O8" s="3"/>
      <c r="P8" s="3"/>
    </row>
    <row r="9" spans="1:18">
      <c r="I9" s="6" t="s">
        <v>5</v>
      </c>
      <c r="J9" s="5" t="s">
        <v>0</v>
      </c>
      <c r="K9" s="6" t="s">
        <v>3</v>
      </c>
      <c r="L9" s="6" t="s">
        <v>4</v>
      </c>
      <c r="M9" s="6" t="s">
        <v>25</v>
      </c>
      <c r="N9" s="6" t="s">
        <v>28</v>
      </c>
      <c r="O9" s="6" t="s">
        <v>29</v>
      </c>
      <c r="P9" s="6"/>
    </row>
    <row r="10" spans="1:18">
      <c r="I10" s="3" t="s">
        <v>10</v>
      </c>
      <c r="J10" s="4">
        <v>24</v>
      </c>
      <c r="K10" s="3">
        <v>51.83</v>
      </c>
      <c r="L10" s="3">
        <v>1243.92</v>
      </c>
      <c r="M10" s="3">
        <f>K10*(1+$H$3)</f>
        <v>52.089149999999989</v>
      </c>
      <c r="N10" s="3">
        <v>52.09</v>
      </c>
      <c r="O10" s="3">
        <f>N10*J10</f>
        <v>1250.1600000000001</v>
      </c>
      <c r="P10" s="3"/>
      <c r="Q10" s="7" t="s">
        <v>24</v>
      </c>
      <c r="R10" s="3"/>
    </row>
    <row r="11" spans="1:18">
      <c r="I11" s="3" t="s">
        <v>11</v>
      </c>
      <c r="J11" s="4">
        <v>16</v>
      </c>
      <c r="K11" s="3">
        <v>77.11</v>
      </c>
      <c r="L11" s="3">
        <v>1233.76</v>
      </c>
      <c r="M11" s="3">
        <f>K11*(1+$H$3)</f>
        <v>77.495549999999994</v>
      </c>
      <c r="N11" s="3">
        <v>76.87</v>
      </c>
      <c r="O11" s="3">
        <f t="shared" ref="O11:O12" si="1">N11*J11</f>
        <v>1229.92</v>
      </c>
      <c r="P11" s="3"/>
      <c r="Q11" s="7" t="s">
        <v>24</v>
      </c>
    </row>
    <row r="12" spans="1:18">
      <c r="I12" s="3" t="s">
        <v>12</v>
      </c>
      <c r="J12" s="4">
        <v>10</v>
      </c>
      <c r="K12" s="3">
        <v>121.08</v>
      </c>
      <c r="L12" s="3">
        <v>1210.8</v>
      </c>
      <c r="M12" s="3">
        <f>K12*(1+$H$3)</f>
        <v>121.68539999999999</v>
      </c>
      <c r="N12" s="3">
        <v>121.69</v>
      </c>
      <c r="O12" s="3">
        <f t="shared" si="1"/>
        <v>1216.9000000000001</v>
      </c>
      <c r="P12" s="3"/>
      <c r="Q12" s="7" t="s">
        <v>26</v>
      </c>
      <c r="R12" s="11"/>
    </row>
    <row r="13" spans="1:18">
      <c r="I13" s="3"/>
      <c r="J13" s="4"/>
      <c r="K13" s="3"/>
      <c r="L13" s="3">
        <f>SUM(L10:L12)</f>
        <v>3688.4800000000005</v>
      </c>
      <c r="M13" s="3"/>
      <c r="N13" s="3"/>
      <c r="O13" s="3">
        <f>SUM(O10:O12)</f>
        <v>3696.98</v>
      </c>
      <c r="P13" s="3"/>
    </row>
    <row r="14" spans="1:18">
      <c r="P14" s="12">
        <f>L13-O13</f>
        <v>-8.4999999999995453</v>
      </c>
    </row>
    <row r="16" spans="1:18">
      <c r="O16" s="7" t="s">
        <v>31</v>
      </c>
      <c r="P16" s="12">
        <f>P7+P14</f>
        <v>-17.819999999999254</v>
      </c>
    </row>
    <row r="17" spans="15:16">
      <c r="O17" s="7" t="s">
        <v>32</v>
      </c>
      <c r="P17" s="7">
        <v>100.84</v>
      </c>
    </row>
    <row r="18" spans="15:16">
      <c r="O18" s="7" t="s">
        <v>33</v>
      </c>
      <c r="P18" s="12">
        <f>P17+P16</f>
        <v>83.020000000000749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</cp:lastModifiedBy>
  <dcterms:created xsi:type="dcterms:W3CDTF">2018-09-01T01:23:59Z</dcterms:created>
  <dcterms:modified xsi:type="dcterms:W3CDTF">2018-09-04T13:49:14Z</dcterms:modified>
</cp:coreProperties>
</file>