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5" i="1"/>
  <c r="E5"/>
  <c r="I5"/>
  <c r="G5"/>
  <c r="C14"/>
  <c r="C9"/>
  <c r="C17"/>
  <c r="C11"/>
  <c r="C19"/>
  <c r="C18"/>
  <c r="C16"/>
  <c r="C15"/>
  <c r="C13"/>
  <c r="C12"/>
  <c r="C10"/>
  <c r="E11"/>
  <c r="E17" l="1"/>
  <c r="E14"/>
  <c r="E16"/>
  <c r="E9"/>
  <c r="E15"/>
  <c r="E13"/>
  <c r="E18"/>
  <c r="E12"/>
  <c r="E19"/>
  <c r="E10"/>
  <c r="D17" l="1"/>
  <c r="F17" s="1"/>
  <c r="D14"/>
  <c r="F14" s="1"/>
  <c r="D11"/>
  <c r="F11" s="1"/>
  <c r="D18"/>
  <c r="F18" s="1"/>
  <c r="D12"/>
  <c r="F12" s="1"/>
  <c r="D19"/>
  <c r="F19" s="1"/>
  <c r="D13"/>
  <c r="F13" s="1"/>
  <c r="D15"/>
  <c r="F15" s="1"/>
  <c r="D9"/>
  <c r="F9" s="1"/>
  <c r="D16"/>
  <c r="F16" s="1"/>
  <c r="D10"/>
  <c r="F10" s="1"/>
</calcChain>
</file>

<file path=xl/sharedStrings.xml><?xml version="1.0" encoding="utf-8"?>
<sst xmlns="http://schemas.openxmlformats.org/spreadsheetml/2006/main" count="26" uniqueCount="24">
  <si>
    <t>Bid</t>
  </si>
  <si>
    <t>Strike</t>
  </si>
  <si>
    <t>Shares</t>
  </si>
  <si>
    <t>Gain/Loss</t>
  </si>
  <si>
    <t>Premium</t>
  </si>
  <si>
    <t>Market Price</t>
  </si>
  <si>
    <t>PositionGL</t>
  </si>
  <si>
    <t>Shock -10%</t>
  </si>
  <si>
    <t>Shock +25%</t>
  </si>
  <si>
    <t>Shock +10%</t>
  </si>
  <si>
    <t>Shock -5%</t>
  </si>
  <si>
    <t>Shock +5%</t>
  </si>
  <si>
    <t>Shock -25%</t>
  </si>
  <si>
    <t>Shock +50%</t>
  </si>
  <si>
    <t>Shock -50%</t>
  </si>
  <si>
    <t>Position G/L</t>
  </si>
  <si>
    <t>Transaction G/L</t>
  </si>
  <si>
    <t>Equity Price Shocks</t>
  </si>
  <si>
    <t>Shock +15%</t>
  </si>
  <si>
    <t>Shock -15%</t>
  </si>
  <si>
    <t>Shock +-0%</t>
  </si>
  <si>
    <t>HERON THERAPEUTICS (HRTX)</t>
  </si>
  <si>
    <t>Expiration</t>
  </si>
  <si>
    <t>Investment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</si>
</sst>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0" fillId="0" borderId="0" xfId="0" applyNumberFormat="1" applyBorder="1"/>
    <xf numFmtId="164" fontId="0" fillId="0" borderId="5" xfId="0" applyNumberFormat="1" applyBorder="1"/>
    <xf numFmtId="0" fontId="1" fillId="0" borderId="6" xfId="0" applyFont="1" applyBorder="1"/>
    <xf numFmtId="164" fontId="0" fillId="0" borderId="7" xfId="0" applyNumberFormat="1" applyBorder="1"/>
    <xf numFmtId="164" fontId="0" fillId="0" borderId="8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zoomScale="80" zoomScaleNormal="80" workbookViewId="0">
      <selection activeCell="E6" sqref="E6:H6"/>
    </sheetView>
  </sheetViews>
  <sheetFormatPr defaultRowHeight="15"/>
  <cols>
    <col min="1" max="1" width="12" bestFit="1" customWidth="1"/>
    <col min="2" max="2" width="18.28515625" customWidth="1"/>
    <col min="3" max="3" width="13.140625" bestFit="1" customWidth="1"/>
    <col min="4" max="4" width="10.85546875" bestFit="1" customWidth="1"/>
    <col min="5" max="5" width="15.28515625" bestFit="1" customWidth="1"/>
    <col min="6" max="6" width="15.28515625" customWidth="1"/>
    <col min="7" max="7" width="12.140625" customWidth="1"/>
    <col min="8" max="8" width="11.5703125" bestFit="1" customWidth="1"/>
    <col min="9" max="9" width="10" bestFit="1" customWidth="1"/>
  </cols>
  <sheetData>
    <row r="1" spans="1:9">
      <c r="D1" s="2" t="s">
        <v>21</v>
      </c>
    </row>
    <row r="2" spans="1:9">
      <c r="D2" s="2"/>
      <c r="E2" s="4"/>
    </row>
    <row r="4" spans="1:9">
      <c r="A4" s="2" t="s">
        <v>23</v>
      </c>
      <c r="B4" s="2" t="s">
        <v>0</v>
      </c>
      <c r="C4" s="2" t="s">
        <v>1</v>
      </c>
      <c r="D4" s="2" t="s">
        <v>22</v>
      </c>
      <c r="E4" s="2" t="s">
        <v>2</v>
      </c>
      <c r="F4" s="2" t="s">
        <v>5</v>
      </c>
      <c r="G4" s="2" t="s">
        <v>4</v>
      </c>
      <c r="H4" s="2" t="s">
        <v>6</v>
      </c>
      <c r="I4" s="2" t="s">
        <v>3</v>
      </c>
    </row>
    <row r="5" spans="1:9">
      <c r="A5" s="3">
        <v>10000</v>
      </c>
      <c r="B5" s="1">
        <v>2.5</v>
      </c>
      <c r="C5" s="1">
        <v>20</v>
      </c>
      <c r="D5" s="4">
        <v>42447</v>
      </c>
      <c r="E5">
        <f>ROUND(A5/F5,0)</f>
        <v>534</v>
      </c>
      <c r="F5" s="1">
        <v>18.73</v>
      </c>
      <c r="G5" s="1">
        <f>(E5*B5)</f>
        <v>1335</v>
      </c>
      <c r="H5" s="1">
        <f>(C5*E5)-(F5*E5)</f>
        <v>678.18000000000029</v>
      </c>
      <c r="I5" s="1">
        <f>H5+G5</f>
        <v>2013.1800000000003</v>
      </c>
    </row>
    <row r="6" spans="1:9">
      <c r="E6" s="1"/>
      <c r="F6" s="1"/>
      <c r="G6" s="1"/>
    </row>
    <row r="8" spans="1:9">
      <c r="B8" s="5" t="s">
        <v>17</v>
      </c>
      <c r="C8" s="6" t="s">
        <v>5</v>
      </c>
      <c r="D8" s="6" t="s">
        <v>4</v>
      </c>
      <c r="E8" s="6" t="s">
        <v>15</v>
      </c>
      <c r="F8" s="7" t="s">
        <v>16</v>
      </c>
    </row>
    <row r="9" spans="1:9">
      <c r="B9" s="8" t="s">
        <v>13</v>
      </c>
      <c r="C9" s="9">
        <f>$F$5+($F$5*0.5)</f>
        <v>28.094999999999999</v>
      </c>
      <c r="D9" s="9">
        <f t="shared" ref="D9:D19" si="0">$G$5</f>
        <v>1335</v>
      </c>
      <c r="E9" s="9">
        <f t="shared" ref="E9:E19" si="1">(C9*$E$5)-($F$5*$E$5)</f>
        <v>5000.91</v>
      </c>
      <c r="F9" s="10">
        <f>D9+E9</f>
        <v>6335.91</v>
      </c>
    </row>
    <row r="10" spans="1:9">
      <c r="B10" s="8" t="s">
        <v>8</v>
      </c>
      <c r="C10" s="9">
        <f>$F$5+($F$5*0.25)</f>
        <v>23.412500000000001</v>
      </c>
      <c r="D10" s="9">
        <f t="shared" si="0"/>
        <v>1335</v>
      </c>
      <c r="E10" s="9">
        <f t="shared" si="1"/>
        <v>2500.4550000000017</v>
      </c>
      <c r="F10" s="10">
        <f t="shared" ref="F10" si="2">D10+E10</f>
        <v>3835.4550000000017</v>
      </c>
    </row>
    <row r="11" spans="1:9">
      <c r="B11" s="8" t="s">
        <v>18</v>
      </c>
      <c r="C11" s="9">
        <f>$F$5+($F$5*0.15)</f>
        <v>21.5395</v>
      </c>
      <c r="D11" s="9">
        <f t="shared" si="0"/>
        <v>1335</v>
      </c>
      <c r="E11" s="9">
        <f t="shared" si="1"/>
        <v>1500.273000000001</v>
      </c>
      <c r="F11" s="10">
        <f t="shared" ref="F11" si="3">D11+E11</f>
        <v>2835.273000000001</v>
      </c>
    </row>
    <row r="12" spans="1:9">
      <c r="B12" s="8" t="s">
        <v>9</v>
      </c>
      <c r="C12" s="9">
        <f>$F$5+($F$5*0.1)</f>
        <v>20.603000000000002</v>
      </c>
      <c r="D12" s="9">
        <f t="shared" si="0"/>
        <v>1335</v>
      </c>
      <c r="E12" s="9">
        <f t="shared" si="1"/>
        <v>1000.1820000000007</v>
      </c>
      <c r="F12" s="10">
        <f t="shared" ref="F12:F19" si="4">D12+E12</f>
        <v>2335.1820000000007</v>
      </c>
    </row>
    <row r="13" spans="1:9">
      <c r="B13" s="8" t="s">
        <v>11</v>
      </c>
      <c r="C13" s="9">
        <f>$F$5+($F$5*0.05)</f>
        <v>19.666499999999999</v>
      </c>
      <c r="D13" s="9">
        <f t="shared" si="0"/>
        <v>1335</v>
      </c>
      <c r="E13" s="9">
        <f t="shared" si="1"/>
        <v>500.09100000000035</v>
      </c>
      <c r="F13" s="10">
        <f t="shared" si="4"/>
        <v>1835.0910000000003</v>
      </c>
    </row>
    <row r="14" spans="1:9">
      <c r="B14" s="8" t="s">
        <v>20</v>
      </c>
      <c r="C14" s="9">
        <f>$F$5+($F$5*0)</f>
        <v>18.73</v>
      </c>
      <c r="D14" s="9">
        <f t="shared" si="0"/>
        <v>1335</v>
      </c>
      <c r="E14" s="9">
        <f t="shared" si="1"/>
        <v>0</v>
      </c>
      <c r="F14" s="10">
        <f t="shared" si="4"/>
        <v>1335</v>
      </c>
    </row>
    <row r="15" spans="1:9">
      <c r="B15" s="8" t="s">
        <v>10</v>
      </c>
      <c r="C15" s="9">
        <f>$F$5-($F$5*0.05)</f>
        <v>17.793500000000002</v>
      </c>
      <c r="D15" s="9">
        <f t="shared" si="0"/>
        <v>1335</v>
      </c>
      <c r="E15" s="9">
        <f t="shared" si="1"/>
        <v>-500.09099999999853</v>
      </c>
      <c r="F15" s="10">
        <f t="shared" si="4"/>
        <v>834.90900000000147</v>
      </c>
    </row>
    <row r="16" spans="1:9">
      <c r="B16" s="8" t="s">
        <v>7</v>
      </c>
      <c r="C16" s="9">
        <f>$F$5-($F$5*0.1)</f>
        <v>16.856999999999999</v>
      </c>
      <c r="D16" s="9">
        <f t="shared" si="0"/>
        <v>1335</v>
      </c>
      <c r="E16" s="9">
        <f t="shared" si="1"/>
        <v>-1000.1820000000007</v>
      </c>
      <c r="F16" s="10">
        <f t="shared" si="4"/>
        <v>334.8179999999993</v>
      </c>
    </row>
    <row r="17" spans="2:6">
      <c r="B17" s="8" t="s">
        <v>19</v>
      </c>
      <c r="C17" s="9">
        <f>$F$5-($F$5*0.15)</f>
        <v>15.920500000000001</v>
      </c>
      <c r="D17" s="9">
        <f t="shared" si="0"/>
        <v>1335</v>
      </c>
      <c r="E17" s="9">
        <f t="shared" si="1"/>
        <v>-1500.2729999999992</v>
      </c>
      <c r="F17" s="10">
        <f t="shared" si="4"/>
        <v>-165.27299999999923</v>
      </c>
    </row>
    <row r="18" spans="2:6">
      <c r="B18" s="8" t="s">
        <v>12</v>
      </c>
      <c r="C18" s="9">
        <f>$F$5-($F$5*0.25)</f>
        <v>14.047499999999999</v>
      </c>
      <c r="D18" s="9">
        <f t="shared" si="0"/>
        <v>1335</v>
      </c>
      <c r="E18" s="9">
        <f t="shared" si="1"/>
        <v>-2500.4549999999999</v>
      </c>
      <c r="F18" s="10">
        <f t="shared" si="4"/>
        <v>-1165.4549999999999</v>
      </c>
    </row>
    <row r="19" spans="2:6">
      <c r="B19" s="11" t="s">
        <v>14</v>
      </c>
      <c r="C19" s="12">
        <f>$F$5-($F$5*0.5)</f>
        <v>9.3650000000000002</v>
      </c>
      <c r="D19" s="12">
        <f t="shared" si="0"/>
        <v>1335</v>
      </c>
      <c r="E19" s="12">
        <f t="shared" si="1"/>
        <v>-5000.91</v>
      </c>
      <c r="F19" s="13">
        <f t="shared" si="4"/>
        <v>-3665.91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2016-02-25T03:43:25Z</dcterms:created>
  <dcterms:modified xsi:type="dcterms:W3CDTF">2016-02-28T04:56:21Z</dcterms:modified>
</cp:coreProperties>
</file>