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657" yWindow="3980" windowWidth="23719" windowHeight="11099"/>
  </bookViews>
  <sheets>
    <sheet name="Dividends" sheetId="1" r:id="rId1"/>
    <sheet name="Sheet2" sheetId="2" r:id="rId2"/>
    <sheet name="Sheet3" sheetId="3" r:id="rId3"/>
  </sheets>
  <definedNames>
    <definedName name="_xlnm._FilterDatabase" localSheetId="0" hidden="1">Dividends!$A$3:$H$322</definedName>
  </definedNames>
  <calcPr calcId="125725"/>
</workbook>
</file>

<file path=xl/calcChain.xml><?xml version="1.0" encoding="utf-8"?>
<calcChain xmlns="http://schemas.openxmlformats.org/spreadsheetml/2006/main">
  <c r="G362" i="1"/>
  <c r="E362"/>
  <c r="G360"/>
  <c r="E360"/>
  <c r="G283"/>
  <c r="E283"/>
  <c r="G282"/>
  <c r="E282"/>
  <c r="G281"/>
  <c r="E281"/>
  <c r="G126"/>
  <c r="E126"/>
  <c r="G125"/>
  <c r="E125"/>
  <c r="G359"/>
  <c r="G358"/>
  <c r="G357"/>
  <c r="G356"/>
  <c r="G355"/>
  <c r="G354"/>
  <c r="E359"/>
  <c r="E358"/>
  <c r="E357"/>
  <c r="E356"/>
  <c r="E355"/>
  <c r="E354"/>
  <c r="G280" l="1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G234"/>
  <c r="G237"/>
  <c r="G236"/>
  <c r="G235"/>
  <c r="G233"/>
  <c r="G232"/>
  <c r="G231"/>
  <c r="G230"/>
  <c r="G229"/>
  <c r="E237"/>
  <c r="E236"/>
  <c r="E235"/>
  <c r="E234"/>
  <c r="E233"/>
  <c r="E232"/>
  <c r="E231"/>
  <c r="E230"/>
  <c r="E229"/>
  <c r="G104"/>
  <c r="G103"/>
  <c r="E104"/>
  <c r="E103"/>
  <c r="G18"/>
  <c r="E18"/>
  <c r="G17"/>
  <c r="E17"/>
  <c r="C394"/>
  <c r="G353"/>
  <c r="E353"/>
  <c r="G185"/>
  <c r="G188"/>
  <c r="G191"/>
  <c r="G192"/>
  <c r="G193"/>
  <c r="G196"/>
  <c r="G198"/>
  <c r="G203"/>
  <c r="G202"/>
  <c r="G206"/>
  <c r="G205"/>
  <c r="G207"/>
  <c r="E185"/>
  <c r="E188"/>
  <c r="E191"/>
  <c r="E192"/>
  <c r="E193"/>
  <c r="E196"/>
  <c r="E198"/>
  <c r="E203"/>
  <c r="E202"/>
  <c r="E206"/>
  <c r="E205"/>
  <c r="E207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0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0"/>
  <c r="G209"/>
  <c r="E209"/>
  <c r="G102"/>
  <c r="G101"/>
  <c r="G100"/>
  <c r="E102"/>
  <c r="E101"/>
  <c r="E100"/>
  <c r="G16"/>
  <c r="E16"/>
  <c r="G352"/>
  <c r="G351"/>
  <c r="E352"/>
  <c r="G211"/>
  <c r="E211"/>
  <c r="G208"/>
  <c r="E208"/>
  <c r="G15"/>
  <c r="E15"/>
  <c r="G204"/>
  <c r="E204"/>
  <c r="G201"/>
  <c r="E201"/>
  <c r="G200"/>
  <c r="G199"/>
  <c r="G197"/>
  <c r="G195"/>
  <c r="G99"/>
  <c r="G98"/>
  <c r="G97"/>
  <c r="G96"/>
  <c r="G14"/>
  <c r="E14"/>
  <c r="E351"/>
  <c r="E200"/>
  <c r="E199"/>
  <c r="E197"/>
  <c r="E195"/>
  <c r="E99"/>
  <c r="E98"/>
  <c r="E97"/>
  <c r="E96"/>
  <c r="G95"/>
  <c r="G94"/>
  <c r="G93"/>
  <c r="G92"/>
  <c r="G91"/>
  <c r="G90"/>
  <c r="G350"/>
  <c r="E350"/>
  <c r="G349"/>
  <c r="E349"/>
  <c r="G194"/>
  <c r="E194"/>
  <c r="G190"/>
  <c r="E190"/>
  <c r="G189"/>
  <c r="E189"/>
  <c r="E95"/>
  <c r="E94"/>
  <c r="E93"/>
  <c r="E92"/>
  <c r="E91"/>
  <c r="E90"/>
  <c r="G13"/>
  <c r="E13"/>
  <c r="G348"/>
  <c r="E348"/>
  <c r="G187"/>
  <c r="E187"/>
  <c r="G186"/>
  <c r="E186"/>
  <c r="G89"/>
  <c r="E89"/>
  <c r="G12"/>
  <c r="E12"/>
  <c r="G347" l="1"/>
  <c r="G346"/>
  <c r="E347"/>
  <c r="E346"/>
  <c r="G184"/>
  <c r="G183"/>
  <c r="G182"/>
  <c r="G181"/>
  <c r="G180"/>
  <c r="G179"/>
  <c r="E184"/>
  <c r="E183"/>
  <c r="E182"/>
  <c r="E181"/>
  <c r="E180"/>
  <c r="E179"/>
  <c r="G88"/>
  <c r="E88"/>
  <c r="G87"/>
  <c r="E87"/>
  <c r="G86"/>
  <c r="E86"/>
  <c r="G85"/>
  <c r="E85"/>
  <c r="G84"/>
  <c r="E84"/>
  <c r="G83"/>
  <c r="G82"/>
  <c r="E83"/>
  <c r="E82"/>
  <c r="G81"/>
  <c r="G80"/>
  <c r="E81"/>
  <c r="E80"/>
  <c r="G11"/>
  <c r="G10"/>
  <c r="E11"/>
  <c r="G345"/>
  <c r="E345"/>
  <c r="G178"/>
  <c r="E178"/>
  <c r="G177"/>
  <c r="E177"/>
  <c r="G176"/>
  <c r="E176"/>
  <c r="G175"/>
  <c r="E175"/>
  <c r="G79"/>
  <c r="E79"/>
  <c r="G78"/>
  <c r="E78"/>
  <c r="G77"/>
  <c r="E77"/>
  <c r="G76"/>
  <c r="E76"/>
  <c r="G75"/>
  <c r="E75"/>
  <c r="G74"/>
  <c r="E74"/>
  <c r="G73"/>
  <c r="E73"/>
  <c r="G344"/>
  <c r="E344"/>
  <c r="G174"/>
  <c r="G173"/>
  <c r="E174"/>
  <c r="E173"/>
  <c r="G172"/>
  <c r="E172"/>
  <c r="G72"/>
  <c r="G71"/>
  <c r="G70"/>
  <c r="G69"/>
  <c r="G68"/>
  <c r="E72"/>
  <c r="E71"/>
  <c r="E70"/>
  <c r="E69"/>
  <c r="E68"/>
  <c r="E10"/>
  <c r="G343"/>
  <c r="E343"/>
  <c r="G342"/>
  <c r="E342"/>
  <c r="G67"/>
  <c r="E67"/>
  <c r="G66"/>
  <c r="E66"/>
  <c r="G65"/>
  <c r="E65"/>
  <c r="G64"/>
  <c r="E64"/>
  <c r="G63"/>
  <c r="E63"/>
  <c r="G9"/>
  <c r="E9"/>
  <c r="G171"/>
  <c r="E171"/>
  <c r="G170"/>
  <c r="E170"/>
  <c r="G169"/>
  <c r="E169"/>
  <c r="G168"/>
  <c r="E168"/>
  <c r="G341"/>
  <c r="E341"/>
  <c r="G62"/>
  <c r="E62"/>
  <c r="G61"/>
  <c r="E61"/>
  <c r="G60"/>
  <c r="E60"/>
  <c r="G59"/>
  <c r="E59"/>
  <c r="G167"/>
  <c r="E167"/>
  <c r="G8"/>
  <c r="E8"/>
  <c r="G54"/>
  <c r="E54"/>
  <c r="G166"/>
  <c r="E166"/>
  <c r="G165"/>
  <c r="E165"/>
  <c r="G340"/>
  <c r="E340"/>
  <c r="G339"/>
  <c r="E339"/>
  <c r="G58"/>
  <c r="G57"/>
  <c r="E58"/>
  <c r="E57"/>
  <c r="G56"/>
  <c r="E56"/>
  <c r="G55"/>
  <c r="E55"/>
  <c r="G52"/>
  <c r="E52"/>
  <c r="G53"/>
  <c r="E53"/>
  <c r="G51"/>
  <c r="E51"/>
  <c r="G338"/>
  <c r="E338"/>
  <c r="G164"/>
  <c r="E164"/>
  <c r="G163"/>
  <c r="E163"/>
  <c r="G162"/>
  <c r="E162"/>
  <c r="G50"/>
  <c r="E50"/>
  <c r="G49"/>
  <c r="E49"/>
  <c r="G48"/>
  <c r="E48"/>
  <c r="G337"/>
  <c r="E337"/>
  <c r="G336"/>
  <c r="E336"/>
  <c r="G161"/>
  <c r="E161"/>
  <c r="G160"/>
  <c r="E160"/>
  <c r="G159"/>
  <c r="E159"/>
  <c r="G7"/>
  <c r="E7"/>
  <c r="G6"/>
  <c r="E6"/>
  <c r="G44"/>
  <c r="E44"/>
  <c r="G46"/>
  <c r="E46"/>
  <c r="G45"/>
  <c r="E45"/>
  <c r="G47"/>
  <c r="E47"/>
  <c r="G43"/>
  <c r="E43"/>
  <c r="G335"/>
  <c r="E335"/>
  <c r="G156"/>
  <c r="E156"/>
  <c r="G157"/>
  <c r="E157"/>
  <c r="G158"/>
  <c r="E158"/>
  <c r="G42"/>
  <c r="E42"/>
  <c r="G40"/>
  <c r="E40"/>
  <c r="G41"/>
  <c r="E41"/>
  <c r="G334" l="1"/>
  <c r="E334"/>
  <c r="G333"/>
  <c r="E333"/>
  <c r="G151"/>
  <c r="E151"/>
  <c r="G152"/>
  <c r="E152"/>
  <c r="G153"/>
  <c r="E153"/>
  <c r="G154"/>
  <c r="E154"/>
  <c r="G155"/>
  <c r="E155"/>
  <c r="G150"/>
  <c r="E150"/>
  <c r="G149"/>
  <c r="E149"/>
  <c r="G148"/>
  <c r="E148"/>
  <c r="G39"/>
  <c r="E39"/>
  <c r="E38"/>
  <c r="G38"/>
  <c r="G37"/>
  <c r="G332"/>
  <c r="G36"/>
  <c r="G147"/>
  <c r="G146"/>
  <c r="E37"/>
  <c r="E332"/>
  <c r="E36"/>
  <c r="E147"/>
  <c r="E146"/>
  <c r="G5"/>
  <c r="E5"/>
  <c r="G4"/>
  <c r="E4"/>
  <c r="G3"/>
  <c r="E3"/>
  <c r="G35"/>
  <c r="E35"/>
  <c r="G34"/>
  <c r="E34"/>
  <c r="G331"/>
  <c r="G330"/>
  <c r="G145"/>
  <c r="G144"/>
  <c r="G143"/>
  <c r="G329"/>
  <c r="G328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142"/>
  <c r="G141"/>
  <c r="G140"/>
  <c r="G139"/>
  <c r="G138"/>
  <c r="G137"/>
  <c r="G28"/>
  <c r="G27"/>
  <c r="G26"/>
  <c r="G25"/>
  <c r="G24"/>
  <c r="G327"/>
  <c r="G33"/>
  <c r="G32"/>
  <c r="G31"/>
  <c r="G30"/>
  <c r="G29"/>
  <c r="E331"/>
  <c r="E330"/>
  <c r="E145"/>
  <c r="E144"/>
  <c r="E143"/>
  <c r="E33"/>
  <c r="E32"/>
  <c r="E31"/>
  <c r="E30"/>
  <c r="E29"/>
  <c r="E329"/>
  <c r="E328"/>
  <c r="E327"/>
  <c r="E142"/>
  <c r="E141"/>
  <c r="E140"/>
  <c r="E139"/>
  <c r="E138"/>
  <c r="E137"/>
  <c r="E291"/>
  <c r="E292"/>
  <c r="E293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24"/>
  <c r="E25"/>
  <c r="E26"/>
  <c r="E27"/>
  <c r="E28"/>
  <c r="E294"/>
  <c r="D43" i="2"/>
  <c r="D42"/>
  <c r="D41"/>
  <c r="D40"/>
  <c r="D39"/>
  <c r="D38"/>
  <c r="D37"/>
  <c r="D36"/>
  <c r="D35"/>
  <c r="D34"/>
  <c r="E2"/>
  <c r="D14"/>
  <c r="E14" s="1"/>
  <c r="D17"/>
  <c r="E17" s="1"/>
  <c r="D3"/>
  <c r="E3" s="1"/>
  <c r="D9"/>
  <c r="E9" s="1"/>
  <c r="D6"/>
  <c r="E6" s="1"/>
  <c r="D8"/>
  <c r="E8" s="1"/>
  <c r="D11"/>
  <c r="E11" s="1"/>
  <c r="D19"/>
  <c r="E19" s="1"/>
  <c r="D13"/>
  <c r="E13" s="1"/>
  <c r="D15"/>
  <c r="E15" s="1"/>
  <c r="D16"/>
  <c r="E16" s="1"/>
  <c r="D18"/>
  <c r="E18" s="1"/>
  <c r="D10"/>
  <c r="E10" s="1"/>
  <c r="D7"/>
  <c r="D4"/>
  <c r="E32"/>
  <c r="E31"/>
  <c r="E30"/>
  <c r="E29"/>
  <c r="E28"/>
  <c r="E27"/>
  <c r="E26"/>
  <c r="E25"/>
  <c r="E24"/>
  <c r="E7"/>
  <c r="E23"/>
  <c r="E22"/>
  <c r="E21"/>
  <c r="E4"/>
  <c r="E12"/>
  <c r="E20"/>
  <c r="E5"/>
  <c r="D44" l="1"/>
</calcChain>
</file>

<file path=xl/sharedStrings.xml><?xml version="1.0" encoding="utf-8"?>
<sst xmlns="http://schemas.openxmlformats.org/spreadsheetml/2006/main" count="2786" uniqueCount="1601">
  <si>
    <t>UNH</t>
  </si>
  <si>
    <t>CPA</t>
  </si>
  <si>
    <t>SPY</t>
  </si>
  <si>
    <t>BLV</t>
  </si>
  <si>
    <t>VDE</t>
  </si>
  <si>
    <t>XLP</t>
  </si>
  <si>
    <t>GILD</t>
  </si>
  <si>
    <t>IDCC</t>
  </si>
  <si>
    <t>AGX</t>
  </si>
  <si>
    <t>Symbol</t>
  </si>
  <si>
    <t>Company</t>
  </si>
  <si>
    <t>Price</t>
  </si>
  <si>
    <t>Dividend</t>
  </si>
  <si>
    <t>Dividend Yield</t>
  </si>
  <si>
    <t>Insider Buying</t>
  </si>
  <si>
    <t>SEC13</t>
  </si>
  <si>
    <t>Sector</t>
  </si>
  <si>
    <t>Industry</t>
  </si>
  <si>
    <t>MarketCap</t>
  </si>
  <si>
    <t>EBIT</t>
  </si>
  <si>
    <t>AcquirersMultiple</t>
  </si>
  <si>
    <t>Operating Earnings</t>
  </si>
  <si>
    <t>Earnings Yield</t>
  </si>
  <si>
    <t>Enterprise Value</t>
  </si>
  <si>
    <t>TLBRankROIC</t>
  </si>
  <si>
    <t>TLBRankROC</t>
  </si>
  <si>
    <t>Acquirers Multiple Rank</t>
  </si>
  <si>
    <t>SEC13Filing</t>
  </si>
  <si>
    <t>DebtToEquity</t>
  </si>
  <si>
    <t>Long Term Debt</t>
  </si>
  <si>
    <t>Debt Load</t>
  </si>
  <si>
    <t>Revenue</t>
  </si>
  <si>
    <t>ROC</t>
  </si>
  <si>
    <t>ROIC</t>
  </si>
  <si>
    <t>ROIC(Avg)</t>
  </si>
  <si>
    <t>ROIC Slope</t>
  </si>
  <si>
    <t>ROIC Dates</t>
  </si>
  <si>
    <t>EquityGrowth(Avg)</t>
  </si>
  <si>
    <t>EquityGrowth2Y(Avg)</t>
  </si>
  <si>
    <t>EquityGrowth4Y(Avg)</t>
  </si>
  <si>
    <t>EPSGrowth(Avg)</t>
  </si>
  <si>
    <t>EPSGrowth2Y(Avg)</t>
  </si>
  <si>
    <t>EPSGrowth4Y(Avg)</t>
  </si>
  <si>
    <t>RevenueGrowth(Avg)</t>
  </si>
  <si>
    <t>RevenueGrowthQtr(Avg)</t>
  </si>
  <si>
    <t>RevenueGrowth2Y(Avg)</t>
  </si>
  <si>
    <t>RevenueGrowth4Y(Avg)</t>
  </si>
  <si>
    <t>FreeCashflowGrowth(Avg)</t>
  </si>
  <si>
    <t>OperatingCashflow(Avg)</t>
  </si>
  <si>
    <t>WorkingCapital(Avg)</t>
  </si>
  <si>
    <t>BVPS</t>
  </si>
  <si>
    <t>BVPS Dates</t>
  </si>
  <si>
    <t>PBVPS</t>
  </si>
  <si>
    <t>EPS</t>
  </si>
  <si>
    <t>PE</t>
  </si>
  <si>
    <t>PEG</t>
  </si>
  <si>
    <t>ImpliedEarningsGrowth</t>
  </si>
  <si>
    <t>Next Earnings Date</t>
  </si>
  <si>
    <t>Beta90</t>
  </si>
  <si>
    <t>Beta2Y</t>
  </si>
  <si>
    <t>LowPE (2xEPS)</t>
  </si>
  <si>
    <t>TrailingPE</t>
  </si>
  <si>
    <t>AverageLowTrailing</t>
  </si>
  <si>
    <t>CurrentStockEstimatePrice</t>
  </si>
  <si>
    <t>PriceEstimate10Y</t>
  </si>
  <si>
    <t>TodaysPriceForRequiredReturn</t>
  </si>
  <si>
    <t>LatestPrice</t>
  </si>
  <si>
    <t>MOS</t>
  </si>
  <si>
    <t>MOS80</t>
  </si>
  <si>
    <t>IntrinsicValue</t>
  </si>
  <si>
    <t>FundamentalValue</t>
  </si>
  <si>
    <t>NCAVPS</t>
  </si>
  <si>
    <t>RGV</t>
  </si>
  <si>
    <t>UpsidePcnt</t>
  </si>
  <si>
    <t>DownsidePcnt</t>
  </si>
  <si>
    <t>MeanTargetPrice</t>
  </si>
  <si>
    <t>LowTargetPrice</t>
  </si>
  <si>
    <t>HighTargetPrice</t>
  </si>
  <si>
    <t>Bargain(MOS)</t>
  </si>
  <si>
    <t>Bargain(MOS80)</t>
  </si>
  <si>
    <t>DateGenerated</t>
  </si>
  <si>
    <t>EVC</t>
  </si>
  <si>
    <t>ENTRAVISION COMM</t>
  </si>
  <si>
    <t>No</t>
  </si>
  <si>
    <t>Consumer Cyclical</t>
  </si>
  <si>
    <t>Broadcasting - TV</t>
  </si>
  <si>
    <t>$399,714,000.00</t>
  </si>
  <si>
    <t>$291,081,000.00</t>
  </si>
  <si>
    <t>$278,741,000.00</t>
  </si>
  <si>
    <t>65.03%</t>
  </si>
  <si>
    <t>$447,600,000.00</t>
  </si>
  <si>
    <t>14,535</t>
  </si>
  <si>
    <t>14,403</t>
  </si>
  <si>
    <t>5,824</t>
  </si>
  <si>
    <t>---</t>
  </si>
  <si>
    <t>$292,489,000.00</t>
  </si>
  <si>
    <t>Pass</t>
  </si>
  <si>
    <t>$536,000,000.00</t>
  </si>
  <si>
    <t>84.88%</t>
  </si>
  <si>
    <t>33.47%</t>
  </si>
  <si>
    <t>2.00%</t>
  </si>
  <si>
    <t>2.24</t>
  </si>
  <si>
    <t>12/01/2003-12/01/2017</t>
  </si>
  <si>
    <t>182.00%</t>
  </si>
  <si>
    <t>93.00%</t>
  </si>
  <si>
    <t>35.00%</t>
  </si>
  <si>
    <t>-53.00%</t>
  </si>
  <si>
    <t>773.00%</t>
  </si>
  <si>
    <t>248.00%</t>
  </si>
  <si>
    <t>9.00%</t>
  </si>
  <si>
    <t>16.00%</t>
  </si>
  <si>
    <t>107.00%</t>
  </si>
  <si>
    <t>38.00%</t>
  </si>
  <si>
    <t>111.00%</t>
  </si>
  <si>
    <t>$61,400,000.00</t>
  </si>
  <si>
    <t>$110,200,008.00</t>
  </si>
  <si>
    <t>$3.78</t>
  </si>
  <si>
    <t>1.19</t>
  </si>
  <si>
    <t>$1.88</t>
  </si>
  <si>
    <t>2.39</t>
  </si>
  <si>
    <t>1.00</t>
  </si>
  <si>
    <t>07/31/2018</t>
  </si>
  <si>
    <t>0.02</t>
  </si>
  <si>
    <t>-0.03</t>
  </si>
  <si>
    <t>$3.76</t>
  </si>
  <si>
    <t>$2.40</t>
  </si>
  <si>
    <t>$3.08</t>
  </si>
  <si>
    <t>$5.79</t>
  </si>
  <si>
    <t>$184,460.34</t>
  </si>
  <si>
    <t>$45,595.77</t>
  </si>
  <si>
    <t>$4.50</t>
  </si>
  <si>
    <t>$22,797.89</t>
  </si>
  <si>
    <t>$36,476.62</t>
  </si>
  <si>
    <t>($183.62)</t>
  </si>
  <si>
    <t>$12.66</t>
  </si>
  <si>
    <t>($1.00)</t>
  </si>
  <si>
    <t>($40.80)</t>
  </si>
  <si>
    <t>144.00%</t>
  </si>
  <si>
    <t>11.00%</t>
  </si>
  <si>
    <t>$8.00</t>
  </si>
  <si>
    <t>$5.00</t>
  </si>
  <si>
    <t>$11.00</t>
  </si>
  <si>
    <t>Yes</t>
  </si>
  <si>
    <t>06/17/2018</t>
  </si>
  <si>
    <t>HCC</t>
  </si>
  <si>
    <t>HCC INSURANCE HLDGS IN</t>
  </si>
  <si>
    <t>Basic Materials</t>
  </si>
  <si>
    <t>Coal</t>
  </si>
  <si>
    <t>$1,355,000,000.00</t>
  </si>
  <si>
    <t>$436,274,000.00</t>
  </si>
  <si>
    <t>$430,874,000.00</t>
  </si>
  <si>
    <t>29.28%</t>
  </si>
  <si>
    <t>$1,490,000,000.00</t>
  </si>
  <si>
    <t>14,582</t>
  </si>
  <si>
    <t>14,209</t>
  </si>
  <si>
    <t>5,786</t>
  </si>
  <si>
    <t>$342,948,000.00</t>
  </si>
  <si>
    <t>$1,168,999,936.00</t>
  </si>
  <si>
    <t>60.22%</t>
  </si>
  <si>
    <t>59.93%</t>
  </si>
  <si>
    <t>0.25</t>
  </si>
  <si>
    <t>4.00%</t>
  </si>
  <si>
    <t>-36.00%</t>
  </si>
  <si>
    <t>-31.00%</t>
  </si>
  <si>
    <t>19.00%</t>
  </si>
  <si>
    <t>88.00%</t>
  </si>
  <si>
    <t>34.00%</t>
  </si>
  <si>
    <t>53.00%</t>
  </si>
  <si>
    <t>114.00%</t>
  </si>
  <si>
    <t>12.00%</t>
  </si>
  <si>
    <t>15.00%</t>
  </si>
  <si>
    <t>$446,600,064.00</t>
  </si>
  <si>
    <t>$145,500,000.00</t>
  </si>
  <si>
    <t>$10.98</t>
  </si>
  <si>
    <t>2.34</t>
  </si>
  <si>
    <t>$8.62</t>
  </si>
  <si>
    <t>2.98</t>
  </si>
  <si>
    <t>3.00%</t>
  </si>
  <si>
    <t>01/01/0001</t>
  </si>
  <si>
    <t>0.17</t>
  </si>
  <si>
    <t>-0.40</t>
  </si>
  <si>
    <t>$17.24</t>
  </si>
  <si>
    <t>$2.98</t>
  </si>
  <si>
    <t>$10.11</t>
  </si>
  <si>
    <t>$87.15</t>
  </si>
  <si>
    <t>$124.09</t>
  </si>
  <si>
    <t>$30.67</t>
  </si>
  <si>
    <t>$25.67</t>
  </si>
  <si>
    <t>$15.34</t>
  </si>
  <si>
    <t>$24.54</t>
  </si>
  <si>
    <t>$395.13</t>
  </si>
  <si>
    <t>$38.77</t>
  </si>
  <si>
    <t>($5.90)</t>
  </si>
  <si>
    <t>$15.39</t>
  </si>
  <si>
    <t>48.00%</t>
  </si>
  <si>
    <t>-3.00%</t>
  </si>
  <si>
    <t>$29.76</t>
  </si>
  <si>
    <t>$25.00</t>
  </si>
  <si>
    <t>$38.00</t>
  </si>
  <si>
    <t>ARGAN INC</t>
  </si>
  <si>
    <t>Industrials</t>
  </si>
  <si>
    <t>Engineering &amp; Construction</t>
  </si>
  <si>
    <t>$550,354,000.00</t>
  </si>
  <si>
    <t>$107,561,000.00</t>
  </si>
  <si>
    <t>$104,050,000.00</t>
  </si>
  <si>
    <t>58.21%</t>
  </si>
  <si>
    <t>$184,770,000.00</t>
  </si>
  <si>
    <t>14,044</t>
  </si>
  <si>
    <t>14,579</t>
  </si>
  <si>
    <t>5,821</t>
  </si>
  <si>
    <t>02-09-2018</t>
  </si>
  <si>
    <t>$0.00</t>
  </si>
  <si>
    <t>$804,000,000.00</t>
  </si>
  <si>
    <t>461.38%</t>
  </si>
  <si>
    <t>16.70%</t>
  </si>
  <si>
    <t>2.07</t>
  </si>
  <si>
    <t>01/01/2003-12/01/2018</t>
  </si>
  <si>
    <t>-56.00%</t>
  </si>
  <si>
    <t>-22.00%</t>
  </si>
  <si>
    <t>-6.00%</t>
  </si>
  <si>
    <t>37.00%</t>
  </si>
  <si>
    <t>-39.00%</t>
  </si>
  <si>
    <t>-10.00%</t>
  </si>
  <si>
    <t>8.00%</t>
  </si>
  <si>
    <t>-5.00%</t>
  </si>
  <si>
    <t>$25,285,714.00</t>
  </si>
  <si>
    <t>$86,625,008.00</t>
  </si>
  <si>
    <t>$23.06</t>
  </si>
  <si>
    <t>01/01/2004-12/01/2018</t>
  </si>
  <si>
    <t>1.53</t>
  </si>
  <si>
    <t>$3.57</t>
  </si>
  <si>
    <t>9.90</t>
  </si>
  <si>
    <t>10.00%</t>
  </si>
  <si>
    <t>04/09/2018</t>
  </si>
  <si>
    <t>-0.08</t>
  </si>
  <si>
    <t>0.18</t>
  </si>
  <si>
    <t>$7.14</t>
  </si>
  <si>
    <t>$9.92</t>
  </si>
  <si>
    <t>$8.53</t>
  </si>
  <si>
    <t>$30.45</t>
  </si>
  <si>
    <t>$89.50</t>
  </si>
  <si>
    <t>$22.12</t>
  </si>
  <si>
    <t>$35.35</t>
  </si>
  <si>
    <t>$11.06</t>
  </si>
  <si>
    <t>$17.70</t>
  </si>
  <si>
    <t>($367.44)</t>
  </si>
  <si>
    <t>$43.04</t>
  </si>
  <si>
    <t>$19.30</t>
  </si>
  <si>
    <t>($10.39)</t>
  </si>
  <si>
    <t>58.00%</t>
  </si>
  <si>
    <t>7.00%</t>
  </si>
  <si>
    <t>$48.67</t>
  </si>
  <si>
    <t>$56.00</t>
  </si>
  <si>
    <t>SPKE</t>
  </si>
  <si>
    <t>SPARK ENERGY</t>
  </si>
  <si>
    <t>Utilities</t>
  </si>
  <si>
    <t>Utilities - Regulated Electric</t>
  </si>
  <si>
    <t>$351,459,000.00</t>
  </si>
  <si>
    <t>$124,943,000.00</t>
  </si>
  <si>
    <t>$102,095,000.00</t>
  </si>
  <si>
    <t>48.44%</t>
  </si>
  <si>
    <t>$257,910,000.00</t>
  </si>
  <si>
    <t>13,969</t>
  </si>
  <si>
    <t>14,488</t>
  </si>
  <si>
    <t>5,810</t>
  </si>
  <si>
    <t>$125,293,000.00</t>
  </si>
  <si>
    <t>$798,000,000.00</t>
  </si>
  <si>
    <t>140.30%</t>
  </si>
  <si>
    <t>15.90%</t>
  </si>
  <si>
    <t>24.00%</t>
  </si>
  <si>
    <t>-5.42</t>
  </si>
  <si>
    <t>12/01/2012-12/01/2017</t>
  </si>
  <si>
    <t>-20.00%</t>
  </si>
  <si>
    <t>-115.00%</t>
  </si>
  <si>
    <t>1,839.00%</t>
  </si>
  <si>
    <t>39.00%</t>
  </si>
  <si>
    <t>46.00%</t>
  </si>
  <si>
    <t>264.00%</t>
  </si>
  <si>
    <t>$45,333,332.00</t>
  </si>
  <si>
    <t>$42,666,668.00</t>
  </si>
  <si>
    <t>($0.15)</t>
  </si>
  <si>
    <t>12/01/2014-12/01/2017</t>
  </si>
  <si>
    <t>-67.67</t>
  </si>
  <si>
    <t>$1.19</t>
  </si>
  <si>
    <t>8.53</t>
  </si>
  <si>
    <t>08/08/2017</t>
  </si>
  <si>
    <t>$2.38</t>
  </si>
  <si>
    <t>$9.08</t>
  </si>
  <si>
    <t>$5.73</t>
  </si>
  <si>
    <t>$6.82</t>
  </si>
  <si>
    <t>$0.76</t>
  </si>
  <si>
    <t>$0.19</t>
  </si>
  <si>
    <t>$10.15</t>
  </si>
  <si>
    <t>$0.09</t>
  </si>
  <si>
    <t>$0.15</t>
  </si>
  <si>
    <t>$4,386.65</t>
  </si>
  <si>
    <t>$8.60</t>
  </si>
  <si>
    <t>($10.03)</t>
  </si>
  <si>
    <t>$432.18</t>
  </si>
  <si>
    <t>77.00%</t>
  </si>
  <si>
    <t>28.00%</t>
  </si>
  <si>
    <t>$15.00</t>
  </si>
  <si>
    <t>$13.00</t>
  </si>
  <si>
    <t>$18.00</t>
  </si>
  <si>
    <t>UCTT</t>
  </si>
  <si>
    <t>ULTRA CLEAN HOLDINGS IN</t>
  </si>
  <si>
    <t>Technology</t>
  </si>
  <si>
    <t>Semiconductor Equipment &amp; Materials</t>
  </si>
  <si>
    <t>$647,858,000.00</t>
  </si>
  <si>
    <t>$86,942,000.00</t>
  </si>
  <si>
    <t>$90,351,000.00</t>
  </si>
  <si>
    <t>15.02%</t>
  </si>
  <si>
    <t>$578,970,000.00</t>
  </si>
  <si>
    <t>14,152</t>
  </si>
  <si>
    <t>14,277</t>
  </si>
  <si>
    <t>5,671</t>
  </si>
  <si>
    <t>$39,893,000.00</t>
  </si>
  <si>
    <t>$924,000,000.00</t>
  </si>
  <si>
    <t>122.95%</t>
  </si>
  <si>
    <t>23.59%</t>
  </si>
  <si>
    <t>0.42</t>
  </si>
  <si>
    <t>30.00%</t>
  </si>
  <si>
    <t>455.00%</t>
  </si>
  <si>
    <t>630.00%</t>
  </si>
  <si>
    <t>210.00%</t>
  </si>
  <si>
    <t>33.00%</t>
  </si>
  <si>
    <t>54.00%</t>
  </si>
  <si>
    <t>64.00%</t>
  </si>
  <si>
    <t>25.00%</t>
  </si>
  <si>
    <t>$14,666,667.00</t>
  </si>
  <si>
    <t>$91,399,992.00</t>
  </si>
  <si>
    <t>$8.22</t>
  </si>
  <si>
    <t>12/01/2004-12/01/2017</t>
  </si>
  <si>
    <t>2.04</t>
  </si>
  <si>
    <t>$2.19</t>
  </si>
  <si>
    <t>7.64</t>
  </si>
  <si>
    <t>02/21/2017</t>
  </si>
  <si>
    <t>0.05</t>
  </si>
  <si>
    <t>0.26</t>
  </si>
  <si>
    <t>$4.38</t>
  </si>
  <si>
    <t>$7.64</t>
  </si>
  <si>
    <t>$6.01</t>
  </si>
  <si>
    <t>$13.16</t>
  </si>
  <si>
    <t>$34.49</t>
  </si>
  <si>
    <t>$16.73</t>
  </si>
  <si>
    <t>$4.26</t>
  </si>
  <si>
    <t>$2,010.52</t>
  </si>
  <si>
    <t>$20.99</t>
  </si>
  <si>
    <t>$3.73</t>
  </si>
  <si>
    <t>$120.17</t>
  </si>
  <si>
    <t>103.00%</t>
  </si>
  <si>
    <t>61.00%</t>
  </si>
  <si>
    <t>$30.20</t>
  </si>
  <si>
    <t>$27.00</t>
  </si>
  <si>
    <t>$34.00</t>
  </si>
  <si>
    <t>KEM</t>
  </si>
  <si>
    <t>KEMET CORP</t>
  </si>
  <si>
    <t>Electronic Components</t>
  </si>
  <si>
    <t>$1,440,000,000.00</t>
  </si>
  <si>
    <t>$220,400,000.00</t>
  </si>
  <si>
    <t>$117,018,000.00</t>
  </si>
  <si>
    <t>20.41%</t>
  </si>
  <si>
    <t>$1,080,000,000.00</t>
  </si>
  <si>
    <t>14,487</t>
  </si>
  <si>
    <t>13,933</t>
  </si>
  <si>
    <t>5,522</t>
  </si>
  <si>
    <t>$304,083,000.00</t>
  </si>
  <si>
    <t>$1,200,000,000.00</t>
  </si>
  <si>
    <t>43.95%</t>
  </si>
  <si>
    <t>42.51%</t>
  </si>
  <si>
    <t>2.16</t>
  </si>
  <si>
    <t>03/01/2003-12/01/2018</t>
  </si>
  <si>
    <t>5.00%</t>
  </si>
  <si>
    <t>101.00%</t>
  </si>
  <si>
    <t>-139.00%</t>
  </si>
  <si>
    <t>0.00%</t>
  </si>
  <si>
    <t>163.00%</t>
  </si>
  <si>
    <t>6.00%</t>
  </si>
  <si>
    <t>63.00%</t>
  </si>
  <si>
    <t>18.00%</t>
  </si>
  <si>
    <t>-17.00%</t>
  </si>
  <si>
    <t>$42,454,544.00</t>
  </si>
  <si>
    <t>$284,500,000.00</t>
  </si>
  <si>
    <t>$8.09</t>
  </si>
  <si>
    <t>3.13</t>
  </si>
  <si>
    <t>$4.74</t>
  </si>
  <si>
    <t>5.34</t>
  </si>
  <si>
    <t>0.21</t>
  </si>
  <si>
    <t>$9.48</t>
  </si>
  <si>
    <t>$5.33</t>
  </si>
  <si>
    <t>$7.41</t>
  </si>
  <si>
    <t>$35.10</t>
  </si>
  <si>
    <t>$67.06</t>
  </si>
  <si>
    <t>$16.58</t>
  </si>
  <si>
    <t>$25.29</t>
  </si>
  <si>
    <t>$8.29</t>
  </si>
  <si>
    <t>$13.26</t>
  </si>
  <si>
    <t>($1,278.57)</t>
  </si>
  <si>
    <t>$28.73</t>
  </si>
  <si>
    <t>($1.38)</t>
  </si>
  <si>
    <t>($50.56)</t>
  </si>
  <si>
    <t>-2.00%</t>
  </si>
  <si>
    <t>-21.00%</t>
  </si>
  <si>
    <t>$22.38</t>
  </si>
  <si>
    <t>$20.00</t>
  </si>
  <si>
    <t>$24.75</t>
  </si>
  <si>
    <t>UTHR</t>
  </si>
  <si>
    <t>UNITED THERAPEUTICS CORPORATION</t>
  </si>
  <si>
    <t>Biotechnology</t>
  </si>
  <si>
    <t>$5,109,000,000.00</t>
  </si>
  <si>
    <t>$778,500,000.00</t>
  </si>
  <si>
    <t>$1,048,500,000.00</t>
  </si>
  <si>
    <t>18.54%</t>
  </si>
  <si>
    <t>$4,200,000,000.00</t>
  </si>
  <si>
    <t>14,033</t>
  </si>
  <si>
    <t>14,076</t>
  </si>
  <si>
    <t>5,770</t>
  </si>
  <si>
    <t>05-07-2018</t>
  </si>
  <si>
    <t>$250,000,000.00</t>
  </si>
  <si>
    <t>$1,724,999,936.00</t>
  </si>
  <si>
    <t>54.38%</t>
  </si>
  <si>
    <t>18.88%</t>
  </si>
  <si>
    <t>21.00%</t>
  </si>
  <si>
    <t>69.00%</t>
  </si>
  <si>
    <t>29.00%</t>
  </si>
  <si>
    <t>14.00%</t>
  </si>
  <si>
    <t>586.00%</t>
  </si>
  <si>
    <t>$218,200,016.00</t>
  </si>
  <si>
    <t>$379,933,312.00</t>
  </si>
  <si>
    <t>$48.31</t>
  </si>
  <si>
    <t>2.43</t>
  </si>
  <si>
    <t>$9.31</t>
  </si>
  <si>
    <t>12.60</t>
  </si>
  <si>
    <t>13.00%</t>
  </si>
  <si>
    <t>07/25/2018</t>
  </si>
  <si>
    <t>0.03</t>
  </si>
  <si>
    <t>-0.12</t>
  </si>
  <si>
    <t>$18.62</t>
  </si>
  <si>
    <t>$12.60</t>
  </si>
  <si>
    <t>$15.61</t>
  </si>
  <si>
    <t>$145.33</t>
  </si>
  <si>
    <t>$942.56</t>
  </si>
  <si>
    <t>$232.99</t>
  </si>
  <si>
    <t>$117.33</t>
  </si>
  <si>
    <t>$116.49</t>
  </si>
  <si>
    <t>$186.39</t>
  </si>
  <si>
    <t>$1,363.19</t>
  </si>
  <si>
    <t>$100.91</t>
  </si>
  <si>
    <t>$15.84</t>
  </si>
  <si>
    <t>$11.62</t>
  </si>
  <si>
    <t>99.00%</t>
  </si>
  <si>
    <t>$119.27</t>
  </si>
  <si>
    <t>$94.00</t>
  </si>
  <si>
    <t>$234.00</t>
  </si>
  <si>
    <t>BKE</t>
  </si>
  <si>
    <t>BUCKLE INC</t>
  </si>
  <si>
    <t>Apparel Stores</t>
  </si>
  <si>
    <t>$1,269,000,000.00</t>
  </si>
  <si>
    <t>$139,485,000.00</t>
  </si>
  <si>
    <t>$103,333,000.00</t>
  </si>
  <si>
    <t>15.87%</t>
  </si>
  <si>
    <t>$879,120,000.00</t>
  </si>
  <si>
    <t>14,121</t>
  </si>
  <si>
    <t>14,188</t>
  </si>
  <si>
    <t>5,562</t>
  </si>
  <si>
    <t>02-12-2018</t>
  </si>
  <si>
    <t>$906,000,000.00</t>
  </si>
  <si>
    <t>78.57%</t>
  </si>
  <si>
    <t>21.97%</t>
  </si>
  <si>
    <t>0.61</t>
  </si>
  <si>
    <t>-11.00%</t>
  </si>
  <si>
    <t>-4.00%</t>
  </si>
  <si>
    <t>-1.00%</t>
  </si>
  <si>
    <t>$139,809,504.00</t>
  </si>
  <si>
    <t>$206,733,328.00</t>
  </si>
  <si>
    <t>$8.14</t>
  </si>
  <si>
    <t>3.22</t>
  </si>
  <si>
    <t>$1.89</t>
  </si>
  <si>
    <t>13.86</t>
  </si>
  <si>
    <t>08/24/2018</t>
  </si>
  <si>
    <t>0.14</t>
  </si>
  <si>
    <t>-0.16</t>
  </si>
  <si>
    <t>$13.86</t>
  </si>
  <si>
    <t>$8.82</t>
  </si>
  <si>
    <t>$16.67</t>
  </si>
  <si>
    <t>$23.25</t>
  </si>
  <si>
    <t>$5.75</t>
  </si>
  <si>
    <t>$26.20</t>
  </si>
  <si>
    <t>$2.87</t>
  </si>
  <si>
    <t>$4.60</t>
  </si>
  <si>
    <t>$41.12</t>
  </si>
  <si>
    <t>$18.73</t>
  </si>
  <si>
    <t>$4.41</t>
  </si>
  <si>
    <t>$1.57</t>
  </si>
  <si>
    <t>-27.00%</t>
  </si>
  <si>
    <t>$19.00</t>
  </si>
  <si>
    <t>BIG</t>
  </si>
  <si>
    <t>BIG LOTS INC.</t>
  </si>
  <si>
    <t>Consumer Defensive</t>
  </si>
  <si>
    <t>Discount Stores</t>
  </si>
  <si>
    <t>$1,739,000,000.00</t>
  </si>
  <si>
    <t>$298,353,000.00</t>
  </si>
  <si>
    <t>$309,442,000.00</t>
  </si>
  <si>
    <t>16.86%</t>
  </si>
  <si>
    <t>$1,770,000,000.00</t>
  </si>
  <si>
    <t>14,128</t>
  </si>
  <si>
    <t>13,938</t>
  </si>
  <si>
    <t>5,708</t>
  </si>
  <si>
    <t>$199,800,000.00</t>
  </si>
  <si>
    <t>$5,244,000,256.00</t>
  </si>
  <si>
    <t>47.38%</t>
  </si>
  <si>
    <t>21.35%</t>
  </si>
  <si>
    <t>0.75</t>
  </si>
  <si>
    <t>27.00%</t>
  </si>
  <si>
    <t>-9.00%</t>
  </si>
  <si>
    <t>$274,380,992.00</t>
  </si>
  <si>
    <t>$489,133,376.00</t>
  </si>
  <si>
    <t>$17.08</t>
  </si>
  <si>
    <t>2.41</t>
  </si>
  <si>
    <t>$3.97</t>
  </si>
  <si>
    <t>10.39</t>
  </si>
  <si>
    <t>08/23/2018</t>
  </si>
  <si>
    <t>0.09</t>
  </si>
  <si>
    <t>$7.94</t>
  </si>
  <si>
    <t>$10.38</t>
  </si>
  <si>
    <t>$9.16</t>
  </si>
  <si>
    <t>$36.37</t>
  </si>
  <si>
    <t>$51.46</t>
  </si>
  <si>
    <t>$12.72</t>
  </si>
  <si>
    <t>$41.23</t>
  </si>
  <si>
    <t>$6.36</t>
  </si>
  <si>
    <t>$10.18</t>
  </si>
  <si>
    <t>$540.94</t>
  </si>
  <si>
    <t>$38.13</t>
  </si>
  <si>
    <t>$0.94</t>
  </si>
  <si>
    <t>$13.12</t>
  </si>
  <si>
    <t>$47.82</t>
  </si>
  <si>
    <t>$40.00</t>
  </si>
  <si>
    <t>$65.00</t>
  </si>
  <si>
    <t>SAFM</t>
  </si>
  <si>
    <t>SANDERSON FARMS INC</t>
  </si>
  <si>
    <t>Packaged Foods</t>
  </si>
  <si>
    <t>$2,570,000,000.00</t>
  </si>
  <si>
    <t>$426,416,000.00</t>
  </si>
  <si>
    <t>$324,902,000.00</t>
  </si>
  <si>
    <t>19.56%</t>
  </si>
  <si>
    <t>$2,180,000,000.00</t>
  </si>
  <si>
    <t>14,109</t>
  </si>
  <si>
    <t>14,001</t>
  </si>
  <si>
    <t>5,656</t>
  </si>
  <si>
    <t>$9,762,000.00</t>
  </si>
  <si>
    <t>$3,436,999,936.00</t>
  </si>
  <si>
    <t>48.25%</t>
  </si>
  <si>
    <t>19.86%</t>
  </si>
  <si>
    <t>0.29</t>
  </si>
  <si>
    <t>10/01/2003-12/01/2017</t>
  </si>
  <si>
    <t>1.00%</t>
  </si>
  <si>
    <t>-68.00%</t>
  </si>
  <si>
    <t>$190,349,984.00</t>
  </si>
  <si>
    <t>$260,533,312.00</t>
  </si>
  <si>
    <t>$66.47</t>
  </si>
  <si>
    <t>1.56</t>
  </si>
  <si>
    <t>$13.47</t>
  </si>
  <si>
    <t>7.70</t>
  </si>
  <si>
    <t>05/23/2018</t>
  </si>
  <si>
    <t>-0.39</t>
  </si>
  <si>
    <t>0.79</t>
  </si>
  <si>
    <t>$26.94</t>
  </si>
  <si>
    <t>$8.35</t>
  </si>
  <si>
    <t>$17.65</t>
  </si>
  <si>
    <t>$237.68</t>
  </si>
  <si>
    <t>$971.99</t>
  </si>
  <si>
    <t>$240.26</t>
  </si>
  <si>
    <t>$103.71</t>
  </si>
  <si>
    <t>$120.13</t>
  </si>
  <si>
    <t>$192.21</t>
  </si>
  <si>
    <t>$1,686.88</t>
  </si>
  <si>
    <t>$140.10</t>
  </si>
  <si>
    <t>$24.04</t>
  </si>
  <si>
    <t>$16.27</t>
  </si>
  <si>
    <t>-26.00%</t>
  </si>
  <si>
    <t>$101.00</t>
  </si>
  <si>
    <t>$77.00</t>
  </si>
  <si>
    <t>$119.00</t>
  </si>
  <si>
    <t>AEIS</t>
  </si>
  <si>
    <t>ADVANCED ENERGY INDS IN</t>
  </si>
  <si>
    <t>$2,370,000,000.00</t>
  </si>
  <si>
    <t>$201,020,000.00</t>
  </si>
  <si>
    <t>$253,945,000.00</t>
  </si>
  <si>
    <t>10.31%</t>
  </si>
  <si>
    <t>$1,950,000,000.00</t>
  </si>
  <si>
    <t>14,050</t>
  </si>
  <si>
    <t>14,104</t>
  </si>
  <si>
    <t>5,607</t>
  </si>
  <si>
    <t>$671,000,000.00</t>
  </si>
  <si>
    <t>238.54%</t>
  </si>
  <si>
    <t>30.21%</t>
  </si>
  <si>
    <t>1.01</t>
  </si>
  <si>
    <t>55.00%</t>
  </si>
  <si>
    <t>-395.00%</t>
  </si>
  <si>
    <t>-84.00%</t>
  </si>
  <si>
    <t>31.00%</t>
  </si>
  <si>
    <t>23.00%</t>
  </si>
  <si>
    <t>199.00%</t>
  </si>
  <si>
    <t>$58,666,668.00</t>
  </si>
  <si>
    <t>$270,200,000.00</t>
  </si>
  <si>
    <t>$13.85</t>
  </si>
  <si>
    <t>4.35</t>
  </si>
  <si>
    <t>$3.66</t>
  </si>
  <si>
    <t>16.46</t>
  </si>
  <si>
    <t>07/30/2018</t>
  </si>
  <si>
    <t>0.28</t>
  </si>
  <si>
    <t>0.63</t>
  </si>
  <si>
    <t>$7.32</t>
  </si>
  <si>
    <t>$16.45</t>
  </si>
  <si>
    <t>$11.89</t>
  </si>
  <si>
    <t>$43.50</t>
  </si>
  <si>
    <t>$122.84</t>
  </si>
  <si>
    <t>$30.36</t>
  </si>
  <si>
    <t>$60.26</t>
  </si>
  <si>
    <t>$15.18</t>
  </si>
  <si>
    <t>$24.29</t>
  </si>
  <si>
    <t>($2,862.81)</t>
  </si>
  <si>
    <t>$34.66</t>
  </si>
  <si>
    <t>$9.73</t>
  </si>
  <si>
    <t>($47.51)</t>
  </si>
  <si>
    <t>66.00%</t>
  </si>
  <si>
    <t>$82.17</t>
  </si>
  <si>
    <t>$68.00</t>
  </si>
  <si>
    <t>$100.00</t>
  </si>
  <si>
    <t>LBRT</t>
  </si>
  <si>
    <t>LIBERTY OILFIELD SERVICES</t>
  </si>
  <si>
    <t>Energy</t>
  </si>
  <si>
    <t>Oil &amp; Gas Equipment &amp; Services</t>
  </si>
  <si>
    <t>$2,088,000,000.00</t>
  </si>
  <si>
    <t>$181,285,000.00</t>
  </si>
  <si>
    <t>14.62%</t>
  </si>
  <si>
    <t>$1,240,000,000.00</t>
  </si>
  <si>
    <t>14,357</t>
  </si>
  <si>
    <t>13,698</t>
  </si>
  <si>
    <t>5,649</t>
  </si>
  <si>
    <t>$196,346,000.00</t>
  </si>
  <si>
    <t>36.25%</t>
  </si>
  <si>
    <t>39.29%</t>
  </si>
  <si>
    <t>20.38</t>
  </si>
  <si>
    <t>12/01/2015-12/01/2017</t>
  </si>
  <si>
    <t>1,009.00%</t>
  </si>
  <si>
    <t>140.00%</t>
  </si>
  <si>
    <t>96.00%</t>
  </si>
  <si>
    <t>297.00%</t>
  </si>
  <si>
    <t>-164.00%</t>
  </si>
  <si>
    <t>$53,333,332.00</t>
  </si>
  <si>
    <t>$68,666,664.00</t>
  </si>
  <si>
    <t>$3.15</t>
  </si>
  <si>
    <t>12/01/2017-12/01/2017</t>
  </si>
  <si>
    <t>5.56</t>
  </si>
  <si>
    <t>$1.10</t>
  </si>
  <si>
    <t>15.93</t>
  </si>
  <si>
    <t>0.07</t>
  </si>
  <si>
    <t>0.00</t>
  </si>
  <si>
    <t>$2.20</t>
  </si>
  <si>
    <t>$15.90</t>
  </si>
  <si>
    <t>$9.05</t>
  </si>
  <si>
    <t>$9.96</t>
  </si>
  <si>
    <t>$17.52</t>
  </si>
  <si>
    <t>$2,229.35</t>
  </si>
  <si>
    <t>$11.49</t>
  </si>
  <si>
    <t>($1.53)</t>
  </si>
  <si>
    <t>$127.25</t>
  </si>
  <si>
    <t>20.00%</t>
  </si>
  <si>
    <t>$27.25</t>
  </si>
  <si>
    <t>$21.00</t>
  </si>
  <si>
    <t>$31.00</t>
  </si>
  <si>
    <t>INTERDIGITAL INC</t>
  </si>
  <si>
    <t>Telecom Services</t>
  </si>
  <si>
    <t>$2,967,000,000.00</t>
  </si>
  <si>
    <t>$292,390,000.00</t>
  </si>
  <si>
    <t>$315,150,000.00</t>
  </si>
  <si>
    <t>15.64%</t>
  </si>
  <si>
    <t>$1,870,000,000.00</t>
  </si>
  <si>
    <t>13,860</t>
  </si>
  <si>
    <t>14,099</t>
  </si>
  <si>
    <t>5,699</t>
  </si>
  <si>
    <t>$285,126,000.00</t>
  </si>
  <si>
    <t>$533,000,000.00</t>
  </si>
  <si>
    <t>63.75%</t>
  </si>
  <si>
    <t>16.72%</t>
  </si>
  <si>
    <t>-1.31</t>
  </si>
  <si>
    <t>32.00%</t>
  </si>
  <si>
    <t>84.00%</t>
  </si>
  <si>
    <t>-45.00%</t>
  </si>
  <si>
    <t>50.00%</t>
  </si>
  <si>
    <t>26.00%</t>
  </si>
  <si>
    <t>-25.00%</t>
  </si>
  <si>
    <t>134.00%</t>
  </si>
  <si>
    <t>$174,400,016.00</t>
  </si>
  <si>
    <t>$461,866,688.00</t>
  </si>
  <si>
    <t>$23.69</t>
  </si>
  <si>
    <t>3.60</t>
  </si>
  <si>
    <t>$4.87</t>
  </si>
  <si>
    <t>17.54</t>
  </si>
  <si>
    <t>0.37</t>
  </si>
  <si>
    <t>$9.74</t>
  </si>
  <si>
    <t>$17.54</t>
  </si>
  <si>
    <t>$13.64</t>
  </si>
  <si>
    <t>$66.43</t>
  </si>
  <si>
    <t>$1,059.12</t>
  </si>
  <si>
    <t>$261.80</t>
  </si>
  <si>
    <t>$85.40</t>
  </si>
  <si>
    <t>$130.90</t>
  </si>
  <si>
    <t>$209.44</t>
  </si>
  <si>
    <t>$855.04</t>
  </si>
  <si>
    <t>$52.02</t>
  </si>
  <si>
    <t>$11.41</t>
  </si>
  <si>
    <t>$10.01</t>
  </si>
  <si>
    <t>$92.00</t>
  </si>
  <si>
    <t>$87.00</t>
  </si>
  <si>
    <t>$95.00</t>
  </si>
  <si>
    <t>EGRX</t>
  </si>
  <si>
    <t>EAGLE PHARMA</t>
  </si>
  <si>
    <t>Healthcare</t>
  </si>
  <si>
    <t>Drug Manufacturers - Specialty &amp; Generic</t>
  </si>
  <si>
    <t>$1,068,000,000.00</t>
  </si>
  <si>
    <t>$74,081,000.00</t>
  </si>
  <si>
    <t>$111,735,000.00</t>
  </si>
  <si>
    <t>10.16%</t>
  </si>
  <si>
    <t>$729,130,000.00</t>
  </si>
  <si>
    <t>13,920</t>
  </si>
  <si>
    <t>14,056</t>
  </si>
  <si>
    <t>5,668</t>
  </si>
  <si>
    <t>02-14-2018</t>
  </si>
  <si>
    <t>$42,905,000.00</t>
  </si>
  <si>
    <t>$237,000,000.00</t>
  </si>
  <si>
    <t>177.99%</t>
  </si>
  <si>
    <t>24.74%</t>
  </si>
  <si>
    <t>55.16</t>
  </si>
  <si>
    <t>67.00%</t>
  </si>
  <si>
    <t>458.00%</t>
  </si>
  <si>
    <t>-34.00%</t>
  </si>
  <si>
    <t>1,025.00%</t>
  </si>
  <si>
    <t>123.00%</t>
  </si>
  <si>
    <t>-42.00%</t>
  </si>
  <si>
    <t>153.00%</t>
  </si>
  <si>
    <t>$2,750,000.00</t>
  </si>
  <si>
    <t>$53,500,000.00</t>
  </si>
  <si>
    <t>$11.52</t>
  </si>
  <si>
    <t>09/01/2014-12/01/2017</t>
  </si>
  <si>
    <t>6.25</t>
  </si>
  <si>
    <t>$3.27</t>
  </si>
  <si>
    <t>22.01</t>
  </si>
  <si>
    <t>22.00%</t>
  </si>
  <si>
    <t>05/11/2017</t>
  </si>
  <si>
    <t>0.85</t>
  </si>
  <si>
    <t>-0.07</t>
  </si>
  <si>
    <t>$6.54</t>
  </si>
  <si>
    <t>$22.01</t>
  </si>
  <si>
    <t>$14.28</t>
  </si>
  <si>
    <t>$46.68</t>
  </si>
  <si>
    <t>$4,747.87</t>
  </si>
  <si>
    <t>$1,173.60</t>
  </si>
  <si>
    <t>$71.97</t>
  </si>
  <si>
    <t>$586.80</t>
  </si>
  <si>
    <t>$938.88</t>
  </si>
  <si>
    <t>$3,026.25</t>
  </si>
  <si>
    <t>$29.79</t>
  </si>
  <si>
    <t>$6.59</t>
  </si>
  <si>
    <t>$42.05</t>
  </si>
  <si>
    <t>$68.67</t>
  </si>
  <si>
    <t>$54.00</t>
  </si>
  <si>
    <t>$78.00</t>
  </si>
  <si>
    <t>LPX</t>
  </si>
  <si>
    <t>LOUISIANA PACIFIC CORP</t>
  </si>
  <si>
    <t>Building Materials</t>
  </si>
  <si>
    <t>$4,033,000,000.00</t>
  </si>
  <si>
    <t>$529,500,000.00</t>
  </si>
  <si>
    <t>$530,200,000.00</t>
  </si>
  <si>
    <t>13.75%</t>
  </si>
  <si>
    <t>$3,850,000,000.00</t>
  </si>
  <si>
    <t>14,092</t>
  </si>
  <si>
    <t>13,904</t>
  </si>
  <si>
    <t>5,629</t>
  </si>
  <si>
    <t>$350,800,000.00</t>
  </si>
  <si>
    <t>$2,734,000,128.00</t>
  </si>
  <si>
    <t>49.85%</t>
  </si>
  <si>
    <t>22.77%</t>
  </si>
  <si>
    <t>158.00%</t>
  </si>
  <si>
    <t>136.00%</t>
  </si>
  <si>
    <t>-18.00%</t>
  </si>
  <si>
    <t>$191,333,328.00</t>
  </si>
  <si>
    <t>$822,266,624.00</t>
  </si>
  <si>
    <t>3.07</t>
  </si>
  <si>
    <t>$2.66</t>
  </si>
  <si>
    <t>10.44</t>
  </si>
  <si>
    <t>$5.32</t>
  </si>
  <si>
    <t>$10.44</t>
  </si>
  <si>
    <t>$7.88</t>
  </si>
  <si>
    <t>$20.96</t>
  </si>
  <si>
    <t>$19.42</t>
  </si>
  <si>
    <t>$4.80</t>
  </si>
  <si>
    <t>$27.78</t>
  </si>
  <si>
    <t>$3.84</t>
  </si>
  <si>
    <t>$101.44</t>
  </si>
  <si>
    <t>$25.74</t>
  </si>
  <si>
    <t>$3.55</t>
  </si>
  <si>
    <t>$3.65</t>
  </si>
  <si>
    <t>40.00%</t>
  </si>
  <si>
    <t>$33.45</t>
  </si>
  <si>
    <t>$39.00</t>
  </si>
  <si>
    <t>NVMI</t>
  </si>
  <si>
    <t>NOVA MEASURING INSTRUMENTS LTD.</t>
  </si>
  <si>
    <t>$826,407,000.00</t>
  </si>
  <si>
    <t>$60,095,000.00</t>
  </si>
  <si>
    <t>$92,354,000.00</t>
  </si>
  <si>
    <t>10.20%</t>
  </si>
  <si>
    <t>$589,410,000.00</t>
  </si>
  <si>
    <t>13,873</t>
  </si>
  <si>
    <t>14,068</t>
  </si>
  <si>
    <t>5,673</t>
  </si>
  <si>
    <t>$222,000,000.00</t>
  </si>
  <si>
    <t>192.22%</t>
  </si>
  <si>
    <t>23.15%</t>
  </si>
  <si>
    <t>2.60</t>
  </si>
  <si>
    <t>366.00%</t>
  </si>
  <si>
    <t>104.00%</t>
  </si>
  <si>
    <t>156.00%</t>
  </si>
  <si>
    <t>$11,200,000.00</t>
  </si>
  <si>
    <t>$72,666,664.00</t>
  </si>
  <si>
    <t>$7.79</t>
  </si>
  <si>
    <t>3.80</t>
  </si>
  <si>
    <t>$1.64</t>
  </si>
  <si>
    <t>18.04</t>
  </si>
  <si>
    <t>05/04/2017</t>
  </si>
  <si>
    <t>0.27</t>
  </si>
  <si>
    <t>$3.28</t>
  </si>
  <si>
    <t>$17.20</t>
  </si>
  <si>
    <t>$10.24</t>
  </si>
  <si>
    <t>$16.79</t>
  </si>
  <si>
    <t>$55.37</t>
  </si>
  <si>
    <t>$13.69</t>
  </si>
  <si>
    <t>$29.59</t>
  </si>
  <si>
    <t>$6.84</t>
  </si>
  <si>
    <t>$10.95</t>
  </si>
  <si>
    <t>$116.56</t>
  </si>
  <si>
    <t>$17.32</t>
  </si>
  <si>
    <t>$6.28</t>
  </si>
  <si>
    <t>$3.94</t>
  </si>
  <si>
    <t>$33.75</t>
  </si>
  <si>
    <t>$32.00</t>
  </si>
  <si>
    <t>$35.00</t>
  </si>
  <si>
    <t>LPI</t>
  </si>
  <si>
    <t>LAREDO PET HLDGS INC</t>
  </si>
  <si>
    <t>Oil &amp; Gas E&amp;P</t>
  </si>
  <si>
    <t>$1,953,000,000.00</t>
  </si>
  <si>
    <t>$640,151,000.00</t>
  </si>
  <si>
    <t>$249,672,000.00</t>
  </si>
  <si>
    <t>20.92%</t>
  </si>
  <si>
    <t>$3,060,000,000.00</t>
  </si>
  <si>
    <t>13,806</t>
  </si>
  <si>
    <t>5,251</t>
  </si>
  <si>
    <t>$791,855,000.00</t>
  </si>
  <si>
    <t>$822,000,000.00</t>
  </si>
  <si>
    <t>35.80%</t>
  </si>
  <si>
    <t>40.98%</t>
  </si>
  <si>
    <t>0.54</t>
  </si>
  <si>
    <t>12/01/2009-12/01/2017</t>
  </si>
  <si>
    <t>86.00%</t>
  </si>
  <si>
    <t>-15.00%</t>
  </si>
  <si>
    <t>-28.00%</t>
  </si>
  <si>
    <t>-104.00%</t>
  </si>
  <si>
    <t>$323,444,416.00</t>
  </si>
  <si>
    <t>($23,444,444.00)</t>
  </si>
  <si>
    <t>$1.43</t>
  </si>
  <si>
    <t>12/01/2011-12/01/2017</t>
  </si>
  <si>
    <t>5.85</t>
  </si>
  <si>
    <t>$2.37</t>
  </si>
  <si>
    <t>3.53</t>
  </si>
  <si>
    <t>08/06/2018</t>
  </si>
  <si>
    <t>-0.02</t>
  </si>
  <si>
    <t>0.01</t>
  </si>
  <si>
    <t>$4.34</t>
  </si>
  <si>
    <t>$4.54</t>
  </si>
  <si>
    <t>$10.76</t>
  </si>
  <si>
    <t>$40.83</t>
  </si>
  <si>
    <t>$10.09</t>
  </si>
  <si>
    <t>$8.36</t>
  </si>
  <si>
    <t>$5.05</t>
  </si>
  <si>
    <t>$8.07</t>
  </si>
  <si>
    <t>($114.55)</t>
  </si>
  <si>
    <t>$13.06</t>
  </si>
  <si>
    <t>($4.38)</t>
  </si>
  <si>
    <t>($13.70)</t>
  </si>
  <si>
    <t>$11.58</t>
  </si>
  <si>
    <t>$17.00</t>
  </si>
  <si>
    <t>NTRI</t>
  </si>
  <si>
    <t>NUTRI SYSTEM INC</t>
  </si>
  <si>
    <t>Personal Services</t>
  </si>
  <si>
    <t>$1,083,000,000.00</t>
  </si>
  <si>
    <t>$83,530,000.00</t>
  </si>
  <si>
    <t>$83,411,000.00</t>
  </si>
  <si>
    <t>9.67%</t>
  </si>
  <si>
    <t>$863,450,000.00</t>
  </si>
  <si>
    <t>14,089</t>
  </si>
  <si>
    <t>14,000</t>
  </si>
  <si>
    <t>5,434</t>
  </si>
  <si>
    <t>$697,000,000.00</t>
  </si>
  <si>
    <t>170.52%</t>
  </si>
  <si>
    <t>50.25%</t>
  </si>
  <si>
    <t>0.15</t>
  </si>
  <si>
    <t>52.00%</t>
  </si>
  <si>
    <t>184.00%</t>
  </si>
  <si>
    <t>60.00%</t>
  </si>
  <si>
    <t>43.00%</t>
  </si>
  <si>
    <t>91.00%</t>
  </si>
  <si>
    <t>$47,266,668.00</t>
  </si>
  <si>
    <t>$58,133,332.00</t>
  </si>
  <si>
    <t>$4.45</t>
  </si>
  <si>
    <t>8.25</t>
  </si>
  <si>
    <t>$1.74</t>
  </si>
  <si>
    <t>21.09</t>
  </si>
  <si>
    <t>07/24/2018</t>
  </si>
  <si>
    <t>0.33</t>
  </si>
  <si>
    <t>0.31</t>
  </si>
  <si>
    <t>$3.48</t>
  </si>
  <si>
    <t>$16.47</t>
  </si>
  <si>
    <t>$9.98</t>
  </si>
  <si>
    <t>$17.36</t>
  </si>
  <si>
    <t>$337.17</t>
  </si>
  <si>
    <t>$83.34</t>
  </si>
  <si>
    <t>$36.70</t>
  </si>
  <si>
    <t>$41.67</t>
  </si>
  <si>
    <t>$66.68</t>
  </si>
  <si>
    <t>$655.01</t>
  </si>
  <si>
    <t>$13.35</t>
  </si>
  <si>
    <t>$2.94</t>
  </si>
  <si>
    <t>$17.85</t>
  </si>
  <si>
    <t>42.00%</t>
  </si>
  <si>
    <t>$46.33</t>
  </si>
  <si>
    <t>$52.00</t>
  </si>
  <si>
    <t>FTSI</t>
  </si>
  <si>
    <t>FTS INTERNATIONAL</t>
  </si>
  <si>
    <t>$1,719,000,000.00</t>
  </si>
  <si>
    <t>$289,000,000.00</t>
  </si>
  <si>
    <t>$291,600,000.00</t>
  </si>
  <si>
    <t>9.90%</t>
  </si>
  <si>
    <t>$2,920,000,000.00</t>
  </si>
  <si>
    <t>14,088</t>
  </si>
  <si>
    <t>13,913</t>
  </si>
  <si>
    <t>5,463</t>
  </si>
  <si>
    <t>$1,116,400,000.00</t>
  </si>
  <si>
    <t>$1,466,000,000.00</t>
  </si>
  <si>
    <t>89.09%</t>
  </si>
  <si>
    <t>44.02%</t>
  </si>
  <si>
    <t>17.00%</t>
  </si>
  <si>
    <t>16.52</t>
  </si>
  <si>
    <t>12/01/2008-12/01/2010</t>
  </si>
  <si>
    <t>342.00%</t>
  </si>
  <si>
    <t>201.00%</t>
  </si>
  <si>
    <t>176.00%</t>
  </si>
  <si>
    <t>155.00%</t>
  </si>
  <si>
    <t>$111,000,000.00</t>
  </si>
  <si>
    <t>$171,499,984.00</t>
  </si>
  <si>
    <t>($0.78)</t>
  </si>
  <si>
    <t>-20.17</t>
  </si>
  <si>
    <t>($0.50)</t>
  </si>
  <si>
    <t>-31.46</t>
  </si>
  <si>
    <t>$0.25</t>
  </si>
  <si>
    <t>$15.73</t>
  </si>
  <si>
    <t>($346.28)</t>
  </si>
  <si>
    <t>$13.33</t>
  </si>
  <si>
    <t>($7.26)</t>
  </si>
  <si>
    <t>($22.01)</t>
  </si>
  <si>
    <t>$26.89</t>
  </si>
  <si>
    <t>$24.00</t>
  </si>
  <si>
    <t>HA</t>
  </si>
  <si>
    <t>HAWAIIAN HOLDINGS INC</t>
  </si>
  <si>
    <t>Airlines</t>
  </si>
  <si>
    <t>$1,894,000,000.00</t>
  </si>
  <si>
    <t>$433,019,000.00</t>
  </si>
  <si>
    <t>$506,648,000.00</t>
  </si>
  <si>
    <t>20.33%</t>
  </si>
  <si>
    <t>$2,130,000,000.00</t>
  </si>
  <si>
    <t>14,352</t>
  </si>
  <si>
    <t>13,341</t>
  </si>
  <si>
    <t>5,763</t>
  </si>
  <si>
    <t>$511,201,000.00</t>
  </si>
  <si>
    <t>$2,696,000,000.00</t>
  </si>
  <si>
    <t>21.11%</t>
  </si>
  <si>
    <t>27.29%</t>
  </si>
  <si>
    <t>1.65</t>
  </si>
  <si>
    <t>12/01/2006-12/01/2017</t>
  </si>
  <si>
    <t>56.00%</t>
  </si>
  <si>
    <t>203.00%</t>
  </si>
  <si>
    <t>-66.00%</t>
  </si>
  <si>
    <t>$188,933,328.00</t>
  </si>
  <si>
    <t>($33,533,334.00)</t>
  </si>
  <si>
    <t>$16.43</t>
  </si>
  <si>
    <t>2.31</t>
  </si>
  <si>
    <t>07/23/2018</t>
  </si>
  <si>
    <t>$5.65</t>
  </si>
  <si>
    <t>$9.65</t>
  </si>
  <si>
    <t>$65.78</t>
  </si>
  <si>
    <t>$5,594.30</t>
  </si>
  <si>
    <t>$1,382.83</t>
  </si>
  <si>
    <t>$37.95</t>
  </si>
  <si>
    <t>$691.41</t>
  </si>
  <si>
    <t>$1,106.26</t>
  </si>
  <si>
    <t>$2,820.52</t>
  </si>
  <si>
    <t>$53.83</t>
  </si>
  <si>
    <t>($23.23)</t>
  </si>
  <si>
    <t>$74.32</t>
  </si>
  <si>
    <t>95.00%</t>
  </si>
  <si>
    <t>-8.00%</t>
  </si>
  <si>
    <t>$49.27</t>
  </si>
  <si>
    <t>$74.00</t>
  </si>
  <si>
    <t>GPS</t>
  </si>
  <si>
    <t>GAP (THE)</t>
  </si>
  <si>
    <t>$11,786,000,000.00</t>
  </si>
  <si>
    <t>$1,442,000,000.00</t>
  </si>
  <si>
    <t>$4,831,000,000.00</t>
  </si>
  <si>
    <t>11.85%</t>
  </si>
  <si>
    <t>$12,170,000,000.00</t>
  </si>
  <si>
    <t>13,932</t>
  </si>
  <si>
    <t>13,692</t>
  </si>
  <si>
    <t>5,811</t>
  </si>
  <si>
    <t>$1,249,000,000.00</t>
  </si>
  <si>
    <t>$16,197,999,616.00</t>
  </si>
  <si>
    <t>43.54%</t>
  </si>
  <si>
    <t>21.02%</t>
  </si>
  <si>
    <t>0.50</t>
  </si>
  <si>
    <t>$1,649,333,376.00</t>
  </si>
  <si>
    <t>$2,375,533,312.00</t>
  </si>
  <si>
    <t>$8.25</t>
  </si>
  <si>
    <t>3.83</t>
  </si>
  <si>
    <t>$2.14</t>
  </si>
  <si>
    <t>14.78</t>
  </si>
  <si>
    <t>05/24/2018</t>
  </si>
  <si>
    <t>0.10</t>
  </si>
  <si>
    <t>$4.28</t>
  </si>
  <si>
    <t>$14.36</t>
  </si>
  <si>
    <t>$9.32</t>
  </si>
  <si>
    <t>$19.94</t>
  </si>
  <si>
    <t>$27.97</t>
  </si>
  <si>
    <t>$6.91</t>
  </si>
  <si>
    <t>$31.63</t>
  </si>
  <si>
    <t>$3.46</t>
  </si>
  <si>
    <t>$5.53</t>
  </si>
  <si>
    <t>$63.13</t>
  </si>
  <si>
    <t>($0.71)</t>
  </si>
  <si>
    <t>$2.00</t>
  </si>
  <si>
    <t>-24.00%</t>
  </si>
  <si>
    <t>$32.77</t>
  </si>
  <si>
    <t>$45.00</t>
  </si>
  <si>
    <t>OMC</t>
  </si>
  <si>
    <t>OMNICOM GROUP</t>
  </si>
  <si>
    <t>Advertising Agencies</t>
  </si>
  <si>
    <t>$17,142,000,000.00</t>
  </si>
  <si>
    <t>$2,109,400,000.00</t>
  </si>
  <si>
    <t>$2,059,700,000.00</t>
  </si>
  <si>
    <t>11.92%</t>
  </si>
  <si>
    <t>$17,690,000,000.00</t>
  </si>
  <si>
    <t>14,172</t>
  </si>
  <si>
    <t>5,558</t>
  </si>
  <si>
    <t>$4,912,900,000.00</t>
  </si>
  <si>
    <t>$15,274,000,384.00</t>
  </si>
  <si>
    <t>142.75%</t>
  </si>
  <si>
    <t>16.34%</t>
  </si>
  <si>
    <t>0.35</t>
  </si>
  <si>
    <t>$1,564,333,312.00</t>
  </si>
  <si>
    <t>($934,866,688.00)</t>
  </si>
  <si>
    <t>$10.96</t>
  </si>
  <si>
    <t>6.88</t>
  </si>
  <si>
    <t>$4.65</t>
  </si>
  <si>
    <t>16.22</t>
  </si>
  <si>
    <t>07/18/2018</t>
  </si>
  <si>
    <t>0.11</t>
  </si>
  <si>
    <t>$9.30</t>
  </si>
  <si>
    <t>$15.35</t>
  </si>
  <si>
    <t>$12.33</t>
  </si>
  <si>
    <t>$57.31</t>
  </si>
  <si>
    <t>$67.20</t>
  </si>
  <si>
    <t>$16.61</t>
  </si>
  <si>
    <t>$75.42</t>
  </si>
  <si>
    <t>$8.31</t>
  </si>
  <si>
    <t>$13.29</t>
  </si>
  <si>
    <t>$109.25</t>
  </si>
  <si>
    <t>$34.48</t>
  </si>
  <si>
    <t>($34.82)</t>
  </si>
  <si>
    <t>$1.45</t>
  </si>
  <si>
    <t>$80.07</t>
  </si>
  <si>
    <t>$67.00</t>
  </si>
  <si>
    <t>$90.00</t>
  </si>
  <si>
    <t>CRUS</t>
  </si>
  <si>
    <t>CIRRUS LOGIC INC</t>
  </si>
  <si>
    <t>Semiconductors</t>
  </si>
  <si>
    <t>$2,398,000,000.00</t>
  </si>
  <si>
    <t>$266,252,000.00</t>
  </si>
  <si>
    <t>$547,506,000.00</t>
  </si>
  <si>
    <t>13.12%</t>
  </si>
  <si>
    <t>$2,030,000,000.00</t>
  </si>
  <si>
    <t>13,709</t>
  </si>
  <si>
    <t>13,890</t>
  </si>
  <si>
    <t>5,779</t>
  </si>
  <si>
    <t>$60,000,000.00</t>
  </si>
  <si>
    <t>$1,556,999,936.00</t>
  </si>
  <si>
    <t>50.45%</t>
  </si>
  <si>
    <t>15.85%</t>
  </si>
  <si>
    <t>1.43</t>
  </si>
  <si>
    <t>03/01/2003-03/01/2018</t>
  </si>
  <si>
    <t>-7.00%</t>
  </si>
  <si>
    <t>$145,523,808.00</t>
  </si>
  <si>
    <t>$267,200,000.00</t>
  </si>
  <si>
    <t>$19.12</t>
  </si>
  <si>
    <t>2.06</t>
  </si>
  <si>
    <t>$2.46</t>
  </si>
  <si>
    <t>15.98</t>
  </si>
  <si>
    <t>0.12</t>
  </si>
  <si>
    <t>$4.92</t>
  </si>
  <si>
    <t>$15.98</t>
  </si>
  <si>
    <t>$10.45</t>
  </si>
  <si>
    <t>$25.71</t>
  </si>
  <si>
    <t>$142.13</t>
  </si>
  <si>
    <t>$35.13</t>
  </si>
  <si>
    <t>$39.32</t>
  </si>
  <si>
    <t>$17.57</t>
  </si>
  <si>
    <t>$28.11</t>
  </si>
  <si>
    <t>$532.92</t>
  </si>
  <si>
    <t>$32.22</t>
  </si>
  <si>
    <t>$5.66</t>
  </si>
  <si>
    <t>$13.55</t>
  </si>
  <si>
    <t>-29.00%</t>
  </si>
  <si>
    <t>$47.60</t>
  </si>
  <si>
    <t>$28.00</t>
  </si>
  <si>
    <t>$80.00</t>
  </si>
  <si>
    <t>LYB</t>
  </si>
  <si>
    <t>LYONDELLBASELL</t>
  </si>
  <si>
    <t>Specialty Chemicals</t>
  </si>
  <si>
    <t>$45,090,000,000.00</t>
  </si>
  <si>
    <t>$5,984,000,000.00</t>
  </si>
  <si>
    <t>$4,392,000,000.00</t>
  </si>
  <si>
    <t>12.71%</t>
  </si>
  <si>
    <t>$47,070,000,000.00</t>
  </si>
  <si>
    <t>14,238</t>
  </si>
  <si>
    <t>13,742</t>
  </si>
  <si>
    <t>5,393</t>
  </si>
  <si>
    <t>$8,549,000,000.00</t>
  </si>
  <si>
    <t>$34,483,998,720.00</t>
  </si>
  <si>
    <t>43.06%</t>
  </si>
  <si>
    <t>32.46%</t>
  </si>
  <si>
    <t>41.00%</t>
  </si>
  <si>
    <t>-8.36</t>
  </si>
  <si>
    <t>12/01/2010-12/01/2017</t>
  </si>
  <si>
    <t>-159.00%</t>
  </si>
  <si>
    <t>$3,517,908,736.00</t>
  </si>
  <si>
    <t>$3,212,299,776.00</t>
  </si>
  <si>
    <t>$18.57</t>
  </si>
  <si>
    <t>6.21</t>
  </si>
  <si>
    <t>$12.23</t>
  </si>
  <si>
    <t>9.43</t>
  </si>
  <si>
    <t>08/03/2018</t>
  </si>
  <si>
    <t>0.66</t>
  </si>
  <si>
    <t>0.36</t>
  </si>
  <si>
    <t>$24.46</t>
  </si>
  <si>
    <t>$9.15</t>
  </si>
  <si>
    <t>$16.81</t>
  </si>
  <si>
    <t>$205.53</t>
  </si>
  <si>
    <t>$206.43</t>
  </si>
  <si>
    <t>$51.03</t>
  </si>
  <si>
    <t>$115.32</t>
  </si>
  <si>
    <t>$25.51</t>
  </si>
  <si>
    <t>$40.82</t>
  </si>
  <si>
    <t>$932.14</t>
  </si>
  <si>
    <t>$79.00</t>
  </si>
  <si>
    <t>($14.08)</t>
  </si>
  <si>
    <t>$8.08</t>
  </si>
  <si>
    <t>$117.45</t>
  </si>
  <si>
    <t>$140.00</t>
  </si>
  <si>
    <t>KRO</t>
  </si>
  <si>
    <t>KRONOS WORLDWIDE INC</t>
  </si>
  <si>
    <t>$2,872,000,000.00</t>
  </si>
  <si>
    <t>$324,700,000.00</t>
  </si>
  <si>
    <t>$297,100,000.00</t>
  </si>
  <si>
    <t>11.20%</t>
  </si>
  <si>
    <t>$2,900,000,000.00</t>
  </si>
  <si>
    <t>13,644</t>
  </si>
  <si>
    <t>5,481</t>
  </si>
  <si>
    <t>$473,800,000.00</t>
  </si>
  <si>
    <t>$1,728,999,936.00</t>
  </si>
  <si>
    <t>42.62%</t>
  </si>
  <si>
    <t>37.63%</t>
  </si>
  <si>
    <t>-0.33</t>
  </si>
  <si>
    <t>727.00%</t>
  </si>
  <si>
    <t>192.00%</t>
  </si>
  <si>
    <t>36.00%</t>
  </si>
  <si>
    <t>290.00%</t>
  </si>
  <si>
    <t>$116,133,344.00</t>
  </si>
  <si>
    <t>$494,000,000.00</t>
  </si>
  <si>
    <t>$6.13</t>
  </si>
  <si>
    <t>4.04</t>
  </si>
  <si>
    <t>$3.06</t>
  </si>
  <si>
    <t>8.10</t>
  </si>
  <si>
    <t>$6.12</t>
  </si>
  <si>
    <t>$8.10</t>
  </si>
  <si>
    <t>$7.11</t>
  </si>
  <si>
    <t>$21.76</t>
  </si>
  <si>
    <t>$49.35</t>
  </si>
  <si>
    <t>$12.20</t>
  </si>
  <si>
    <t>$24.78</t>
  </si>
  <si>
    <t>$6.10</t>
  </si>
  <si>
    <t>$9.76</t>
  </si>
  <si>
    <t>$382.95</t>
  </si>
  <si>
    <t>$21.17</t>
  </si>
  <si>
    <t>($0.07)</t>
  </si>
  <si>
    <t>$15.45</t>
  </si>
  <si>
    <t>$26.33</t>
  </si>
  <si>
    <t>AHGP</t>
  </si>
  <si>
    <t>ALLIANCE HOLDINGS GP L.P.</t>
  </si>
  <si>
    <t>$1,698,000,000.00</t>
  </si>
  <si>
    <t>$341,854,000.00</t>
  </si>
  <si>
    <t>$326,662,000.00</t>
  </si>
  <si>
    <t>17.44%</t>
  </si>
  <si>
    <t>$1,960,000,000.00</t>
  </si>
  <si>
    <t>14,399</t>
  </si>
  <si>
    <t>13,206</t>
  </si>
  <si>
    <t>5,693</t>
  </si>
  <si>
    <t>$473,028,000.00</t>
  </si>
  <si>
    <t>$1,796,000,000.00</t>
  </si>
  <si>
    <t>18.98%</t>
  </si>
  <si>
    <t>34.13%</t>
  </si>
  <si>
    <t>-13.00%</t>
  </si>
  <si>
    <t>62.00%</t>
  </si>
  <si>
    <t>$435,066,656.00</t>
  </si>
  <si>
    <t>$76,357,144.00</t>
  </si>
  <si>
    <t>$10.00</t>
  </si>
  <si>
    <t>2.84</t>
  </si>
  <si>
    <t>$3.11</t>
  </si>
  <si>
    <t>9.12</t>
  </si>
  <si>
    <t>$6.22</t>
  </si>
  <si>
    <t>$9.13</t>
  </si>
  <si>
    <t>$7.68</t>
  </si>
  <si>
    <t>$23.87</t>
  </si>
  <si>
    <t>$79.41</t>
  </si>
  <si>
    <t>$19.63</t>
  </si>
  <si>
    <t>$28.37</t>
  </si>
  <si>
    <t>$9.82</t>
  </si>
  <si>
    <t>$15.70</t>
  </si>
  <si>
    <t>$407.93</t>
  </si>
  <si>
    <t>$26.31</t>
  </si>
  <si>
    <t>($22.48)</t>
  </si>
  <si>
    <t>$14.38</t>
  </si>
  <si>
    <t>PPC</t>
  </si>
  <si>
    <t>PILGRIMS PRIDE CORP NEW</t>
  </si>
  <si>
    <t>$5,288,000,000.00</t>
  </si>
  <si>
    <t>$1,089,249,000.00</t>
  </si>
  <si>
    <t>$804,305,000.00</t>
  </si>
  <si>
    <t>13.37%</t>
  </si>
  <si>
    <t>$8,150,000,000.00</t>
  </si>
  <si>
    <t>14,107</t>
  </si>
  <si>
    <t>13,727</t>
  </si>
  <si>
    <t>5,454</t>
  </si>
  <si>
    <t>$2,635,617,000.00</t>
  </si>
  <si>
    <t>$10,768,000,000.00</t>
  </si>
  <si>
    <t>39.89%</t>
  </si>
  <si>
    <t>23.87%</t>
  </si>
  <si>
    <t>1.98</t>
  </si>
  <si>
    <t>09/01/2003-12/01/2017</t>
  </si>
  <si>
    <t>-138.00%</t>
  </si>
  <si>
    <t>-12.00%</t>
  </si>
  <si>
    <t>$354,466,688.00</t>
  </si>
  <si>
    <t>$562,600,000.00</t>
  </si>
  <si>
    <t>3.11</t>
  </si>
  <si>
    <t>$2.79</t>
  </si>
  <si>
    <t>7.61</t>
  </si>
  <si>
    <t>-0.10</t>
  </si>
  <si>
    <t>$5.58</t>
  </si>
  <si>
    <t>$7.63</t>
  </si>
  <si>
    <t>$6.61</t>
  </si>
  <si>
    <t>$18.43</t>
  </si>
  <si>
    <t>$69.15</t>
  </si>
  <si>
    <t>$17.09</t>
  </si>
  <si>
    <t>$21.24</t>
  </si>
  <si>
    <t>$8.55</t>
  </si>
  <si>
    <t>$13.67</t>
  </si>
  <si>
    <t>($746.83)</t>
  </si>
  <si>
    <t>$21.58</t>
  </si>
  <si>
    <t>($7.58)</t>
  </si>
  <si>
    <t>($35.16)</t>
  </si>
  <si>
    <t>$29.50</t>
  </si>
  <si>
    <t>$23.00</t>
  </si>
  <si>
    <t>SBH</t>
  </si>
  <si>
    <t>SALLY BEAUTY HOLDINGS</t>
  </si>
  <si>
    <t>Specialty Retail</t>
  </si>
  <si>
    <t>$1,871,000,000.00</t>
  </si>
  <si>
    <t>$478,597,000.00</t>
  </si>
  <si>
    <t>$501,276,000.00</t>
  </si>
  <si>
    <t>12.73%</t>
  </si>
  <si>
    <t>$3,760,000,000.00</t>
  </si>
  <si>
    <t>13,478</t>
  </si>
  <si>
    <t>5,620</t>
  </si>
  <si>
    <t>$1,771,853,000.00</t>
  </si>
  <si>
    <t>$3,943,000,064.00</t>
  </si>
  <si>
    <t>115.38%</t>
  </si>
  <si>
    <t>13.83%</t>
  </si>
  <si>
    <t>-0.90</t>
  </si>
  <si>
    <t>09/01/2003-09/01/2007</t>
  </si>
  <si>
    <t>$265,368,416.00</t>
  </si>
  <si>
    <t>$491,714,304.00</t>
  </si>
  <si>
    <t>($2.58)</t>
  </si>
  <si>
    <t>09/01/2007-12/01/2017</t>
  </si>
  <si>
    <t>-5.96</t>
  </si>
  <si>
    <t>$1.90</t>
  </si>
  <si>
    <t>8.09</t>
  </si>
  <si>
    <t>08/01/2018</t>
  </si>
  <si>
    <t>-0.17</t>
  </si>
  <si>
    <t>$3.80</t>
  </si>
  <si>
    <t>$5.95</t>
  </si>
  <si>
    <t>$11.30</t>
  </si>
  <si>
    <t>$8.27</t>
  </si>
  <si>
    <t>$2.04</t>
  </si>
  <si>
    <t>$15.37</t>
  </si>
  <si>
    <t>$1.02</t>
  </si>
  <si>
    <t>$110.78</t>
  </si>
  <si>
    <t>($10.81)</t>
  </si>
  <si>
    <t>$7.21</t>
  </si>
  <si>
    <t>$15.85</t>
  </si>
  <si>
    <t>$13.50</t>
  </si>
  <si>
    <t>VVV</t>
  </si>
  <si>
    <t>VALVOLINE</t>
  </si>
  <si>
    <t>Oil &amp; Gas Refining &amp; Marketing</t>
  </si>
  <si>
    <t>$4,023,000,000.00</t>
  </si>
  <si>
    <t>$481,000,000.00</t>
  </si>
  <si>
    <t>10.37%</t>
  </si>
  <si>
    <t>$5,170,000,000.00</t>
  </si>
  <si>
    <t>14,024</t>
  </si>
  <si>
    <t>13,871</t>
  </si>
  <si>
    <t>5,389</t>
  </si>
  <si>
    <t>$1,034,000,000.00</t>
  </si>
  <si>
    <t>$2,195,000,064.00</t>
  </si>
  <si>
    <t>67.42%</t>
  </si>
  <si>
    <t>28.36%</t>
  </si>
  <si>
    <t>5.35</t>
  </si>
  <si>
    <t>09/01/2014-12/01/2016</t>
  </si>
  <si>
    <t>$164,428,576.00</t>
  </si>
  <si>
    <t>$267,750,000.00</t>
  </si>
  <si>
    <t>($1.15)</t>
  </si>
  <si>
    <t>09/01/2016-12/01/2017</t>
  </si>
  <si>
    <t>-17.88</t>
  </si>
  <si>
    <t>$1.09</t>
  </si>
  <si>
    <t>18.86</t>
  </si>
  <si>
    <t>0.34</t>
  </si>
  <si>
    <t>$2.18</t>
  </si>
  <si>
    <t>$18.83</t>
  </si>
  <si>
    <t>$10.51</t>
  </si>
  <si>
    <t>$11.45</t>
  </si>
  <si>
    <t>$2,006.94</t>
  </si>
  <si>
    <t>$496.09</t>
  </si>
  <si>
    <t>$20.56</t>
  </si>
  <si>
    <t>$248.04</t>
  </si>
  <si>
    <t>$396.87</t>
  </si>
  <si>
    <t>$148.94</t>
  </si>
  <si>
    <t>($6.35)</t>
  </si>
  <si>
    <t>$7.24</t>
  </si>
  <si>
    <t>$25.36</t>
  </si>
  <si>
    <t>$22.00</t>
  </si>
  <si>
    <t>$30.00</t>
  </si>
  <si>
    <t>EGOV</t>
  </si>
  <si>
    <t>NIC INC</t>
  </si>
  <si>
    <t>Software - Application</t>
  </si>
  <si>
    <t>$1,033,000,000.00</t>
  </si>
  <si>
    <t>$78,337,000.00</t>
  </si>
  <si>
    <t>8.98%</t>
  </si>
  <si>
    <t>$871,930,000.00</t>
  </si>
  <si>
    <t>13,928</t>
  </si>
  <si>
    <t>13,965</t>
  </si>
  <si>
    <t>5,356</t>
  </si>
  <si>
    <t>$337,000,000.00</t>
  </si>
  <si>
    <t>431.06%</t>
  </si>
  <si>
    <t>33.85%</t>
  </si>
  <si>
    <t>2.74</t>
  </si>
  <si>
    <t>57.00%</t>
  </si>
  <si>
    <t>$34,133,332.00</t>
  </si>
  <si>
    <t>$71,333,336.00</t>
  </si>
  <si>
    <t>$2.44</t>
  </si>
  <si>
    <t>6.66</t>
  </si>
  <si>
    <t>$0.77</t>
  </si>
  <si>
    <t>21.10</t>
  </si>
  <si>
    <t>0.08</t>
  </si>
  <si>
    <t>-0.06</t>
  </si>
  <si>
    <t>$1.54</t>
  </si>
  <si>
    <t>$21.10</t>
  </si>
  <si>
    <t>$11.32</t>
  </si>
  <si>
    <t>$8.72</t>
  </si>
  <si>
    <t>$18.15</t>
  </si>
  <si>
    <t>$4.49</t>
  </si>
  <si>
    <t>$16.25</t>
  </si>
  <si>
    <t>$2.24</t>
  </si>
  <si>
    <t>$3.59</t>
  </si>
  <si>
    <t>$31.98</t>
  </si>
  <si>
    <t>$6.63</t>
  </si>
  <si>
    <t>$2.26</t>
  </si>
  <si>
    <t>$1.97</t>
  </si>
  <si>
    <t>-14.00%</t>
  </si>
  <si>
    <t>$15.63</t>
  </si>
  <si>
    <t>$14.00</t>
  </si>
  <si>
    <t>$18.50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</si>
  <si>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</si>
  <si>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</si>
  <si>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</si>
  <si>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</si>
  <si>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</si>
  <si>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</si>
  <si>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</si>
  <si>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</si>
  <si>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</si>
  <si>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</si>
  <si>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ARLP</t>
  </si>
  <si>
    <t>ALLIANCE RESOURCE PARTNERS</t>
  </si>
  <si>
    <t>BRK-8502</t>
  </si>
  <si>
    <t>BRK-54X61101</t>
  </si>
  <si>
    <t>symbol</t>
  </si>
  <si>
    <t>payment_date</t>
  </si>
  <si>
    <t>amount</t>
  </si>
  <si>
    <t>account</t>
  </si>
  <si>
    <t>Dividends</t>
  </si>
  <si>
    <t>SHV</t>
  </si>
  <si>
    <t>BRK-5QX13608</t>
  </si>
  <si>
    <t>TRNO</t>
  </si>
  <si>
    <t>GGG</t>
  </si>
  <si>
    <t>CE</t>
  </si>
  <si>
    <t>PRGS</t>
  </si>
  <si>
    <t>HRS</t>
  </si>
  <si>
    <t>WOR</t>
  </si>
  <si>
    <t>401K-20963</t>
  </si>
  <si>
    <t>JHG</t>
  </si>
  <si>
    <t>KL</t>
  </si>
  <si>
    <t>CW</t>
  </si>
  <si>
    <t>RMR</t>
  </si>
  <si>
    <t>FANG</t>
  </si>
  <si>
    <t>MGPI</t>
  </si>
  <si>
    <t>LUKOY</t>
  </si>
  <si>
    <t>BR</t>
  </si>
  <si>
    <t>ITT</t>
  </si>
  <si>
    <t>CHE</t>
  </si>
  <si>
    <t>INFY</t>
  </si>
  <si>
    <t>BJRI</t>
  </si>
  <si>
    <t>GTY</t>
  </si>
  <si>
    <t>AAP</t>
  </si>
  <si>
    <t>FELE</t>
  </si>
  <si>
    <t>OGS</t>
  </si>
  <si>
    <t>FL</t>
  </si>
  <si>
    <t>PETS</t>
  </si>
  <si>
    <t>HRC</t>
  </si>
  <si>
    <t>ENSG</t>
  </si>
  <si>
    <t>TX</t>
  </si>
  <si>
    <t>FE</t>
  </si>
  <si>
    <t>ARGO</t>
  </si>
  <si>
    <t>MANT</t>
  </si>
  <si>
    <t>OSB</t>
  </si>
  <si>
    <t>LRCX</t>
  </si>
  <si>
    <t>COKE</t>
  </si>
  <si>
    <t>NWN</t>
  </si>
  <si>
    <t>AWR</t>
  </si>
  <si>
    <t>LMT</t>
  </si>
  <si>
    <t>STX</t>
  </si>
  <si>
    <t>MGEE</t>
  </si>
  <si>
    <t>ADT</t>
  </si>
  <si>
    <t>AHH</t>
  </si>
  <si>
    <t>QCOM</t>
  </si>
  <si>
    <t>CWH</t>
  </si>
  <si>
    <t>EE</t>
  </si>
  <si>
    <t>MDU</t>
  </si>
  <si>
    <t>AGG</t>
  </si>
  <si>
    <t>NEM</t>
  </si>
  <si>
    <t>CTXS</t>
  </si>
  <si>
    <t>ABC</t>
  </si>
  <si>
    <t>DRD</t>
  </si>
  <si>
    <t>SUI</t>
  </si>
  <si>
    <t>FR</t>
  </si>
  <si>
    <t>NRG</t>
  </si>
  <si>
    <t>LOB</t>
  </si>
  <si>
    <t>NEAR</t>
  </si>
  <si>
    <t>MTDR</t>
  </si>
  <si>
    <t>DAC</t>
  </si>
  <si>
    <t>CPG</t>
  </si>
  <si>
    <t>SMG</t>
  </si>
  <si>
    <t>TAC</t>
  </si>
  <si>
    <t>FMC</t>
  </si>
  <si>
    <t>SSD</t>
  </si>
  <si>
    <t>TTC</t>
  </si>
  <si>
    <t>TMO</t>
  </si>
  <si>
    <t>IGE</t>
  </si>
  <si>
    <t>GSY</t>
  </si>
  <si>
    <t>FUL</t>
  </si>
  <si>
    <t>ARCB</t>
  </si>
  <si>
    <t>JEF</t>
  </si>
  <si>
    <t>EWO</t>
  </si>
  <si>
    <t>KLIC</t>
  </si>
  <si>
    <t>INTU</t>
  </si>
  <si>
    <t>FDX</t>
  </si>
  <si>
    <t>IJY</t>
  </si>
  <si>
    <t>KTB</t>
  </si>
  <si>
    <t>KNSL</t>
  </si>
  <si>
    <t>GLPI</t>
  </si>
  <si>
    <t>WHR</t>
  </si>
  <si>
    <t>ARE</t>
  </si>
  <si>
    <t>NUE</t>
  </si>
  <si>
    <t>GOGL</t>
  </si>
  <si>
    <t>UMC</t>
  </si>
  <si>
    <t>MTX</t>
  </si>
  <si>
    <t>TROX</t>
  </si>
  <si>
    <t>SSTK</t>
  </si>
  <si>
    <t>NTAP</t>
  </si>
  <si>
    <t>DDS</t>
  </si>
  <si>
    <t>SIG</t>
  </si>
  <si>
    <t>LKQ</t>
  </si>
  <si>
    <t>`</t>
  </si>
  <si>
    <t>WIRE</t>
  </si>
  <si>
    <t>EPC</t>
  </si>
  <si>
    <t>HP</t>
  </si>
  <si>
    <t>F</t>
  </si>
  <si>
    <t>BIL</t>
  </si>
  <si>
    <t>INSW</t>
  </si>
  <si>
    <t>PVH</t>
  </si>
  <si>
    <t>WYNN</t>
  </si>
  <si>
    <t>XP</t>
  </si>
  <si>
    <t>DBEF</t>
  </si>
  <si>
    <t>KFRC</t>
  </si>
  <si>
    <t>IPAR</t>
  </si>
  <si>
    <t>OMI</t>
  </si>
  <si>
    <t>IMKTA</t>
  </si>
  <si>
    <t>JCI</t>
  </si>
  <si>
    <t>SJM</t>
  </si>
  <si>
    <t>WLL</t>
  </si>
  <si>
    <t>KREF</t>
  </si>
  <si>
    <t>AIT</t>
  </si>
  <si>
    <t>STAR</t>
  </si>
  <si>
    <t>IMBBY</t>
  </si>
  <si>
    <t>ASIX</t>
  </si>
  <si>
    <t>MUSA</t>
  </si>
  <si>
    <t>VIV</t>
  </si>
  <si>
    <t>BSM</t>
  </si>
  <si>
    <t>CEIX</t>
  </si>
  <si>
    <t>CBT</t>
  </si>
  <si>
    <t>DHT</t>
  </si>
  <si>
    <t>LW</t>
  </si>
  <si>
    <t>XOM</t>
  </si>
  <si>
    <t>MPC</t>
  </si>
  <si>
    <t>RPRX</t>
  </si>
  <si>
    <t>ASC</t>
  </si>
  <si>
    <t>WING</t>
  </si>
  <si>
    <t>AMKR</t>
  </si>
  <si>
    <t>ICFI</t>
  </si>
  <si>
    <t>GE</t>
  </si>
  <si>
    <t>NVDA</t>
  </si>
  <si>
    <t>NEU</t>
  </si>
  <si>
    <t>BRK-5QX13609</t>
  </si>
  <si>
    <t>BRK-5QX13610</t>
  </si>
  <si>
    <t>BRK-5QX13611</t>
  </si>
  <si>
    <t>BRK-5QX13612</t>
  </si>
  <si>
    <t>BRK-5QX13613</t>
  </si>
  <si>
    <t>BRK-5QX13614</t>
  </si>
  <si>
    <t>BRK-5QX13615</t>
  </si>
  <si>
    <t>BRK-5QX13616</t>
  </si>
  <si>
    <t>BRK-5QX13617</t>
  </si>
  <si>
    <t>BRK-5QX13618</t>
  </si>
  <si>
    <t>BRK-5QX13619</t>
  </si>
  <si>
    <t>BRK-5QX13620</t>
  </si>
  <si>
    <t>BRK-5QX13621</t>
  </si>
  <si>
    <t>BRK-5QX13622</t>
  </si>
  <si>
    <t>BRK-5QX13623</t>
  </si>
  <si>
    <t>BRK-5QX13624</t>
  </si>
  <si>
    <t>BRK-5QX13625</t>
  </si>
  <si>
    <t>BRK-5QX13626</t>
  </si>
  <si>
    <t>BRK-5QX13627</t>
  </si>
  <si>
    <t>BRK-5QX13628</t>
  </si>
  <si>
    <t>BRK-5QX13629</t>
  </si>
  <si>
    <t>BRK-5QX13630</t>
  </si>
  <si>
    <t>BRK-5QX13631</t>
  </si>
  <si>
    <t>BRK-5QX13632</t>
  </si>
  <si>
    <t>BRK-5QX13633</t>
  </si>
  <si>
    <t>BRK-5QX13634</t>
  </si>
  <si>
    <t>BRK-5QX13635</t>
  </si>
  <si>
    <t>BRK-5QX13636</t>
  </si>
  <si>
    <t>BRK-5QX13637</t>
  </si>
  <si>
    <t>BRK-5QX13638</t>
  </si>
  <si>
    <t>BRK-5QX13639</t>
  </si>
  <si>
    <t>BRK-5QX13640</t>
  </si>
  <si>
    <t>BRK-5QX13641</t>
  </si>
  <si>
    <t>BRK-5QX13642</t>
  </si>
  <si>
    <t>BRK-5QX13643</t>
  </si>
  <si>
    <t>BRK-5QX13644</t>
  </si>
  <si>
    <t>BRK-5QX13645</t>
  </si>
  <si>
    <t>BRK-5QX13646</t>
  </si>
  <si>
    <t>BRK-5QX13647</t>
  </si>
  <si>
    <t>BRK-5QX13648</t>
  </si>
  <si>
    <t>BRK-5QX13649</t>
  </si>
  <si>
    <t>BRK-5QX13650</t>
  </si>
  <si>
    <t>BRK-5QX13651</t>
  </si>
  <si>
    <t>MSM</t>
  </si>
  <si>
    <t>JBL</t>
  </si>
  <si>
    <t>FXAIX</t>
  </si>
  <si>
    <t>401K-74519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</si>
</sst>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4" fontId="0" fillId="0" borderId="0" xfId="0" applyNumberFormat="1"/>
    <xf numFmtId="44" fontId="0" fillId="0" borderId="0" xfId="1" applyFont="1"/>
    <xf numFmtId="0" fontId="0" fillId="0" borderId="0" xfId="0" applyBorder="1"/>
    <xf numFmtId="0" fontId="0" fillId="0" borderId="0" xfId="0" applyBorder="1" applyAlignment="1">
      <alignment horizontal="left"/>
    </xf>
    <xf numFmtId="9" fontId="0" fillId="0" borderId="0" xfId="2" applyFont="1"/>
    <xf numFmtId="0" fontId="2" fillId="0" borderId="0" xfId="0" applyFont="1"/>
    <xf numFmtId="44" fontId="2" fillId="0" borderId="0" xfId="1" applyFont="1"/>
    <xf numFmtId="0" fontId="0" fillId="2" borderId="0" xfId="0" applyFill="1"/>
    <xf numFmtId="44" fontId="0" fillId="2" borderId="0" xfId="1" applyFont="1" applyFill="1"/>
    <xf numFmtId="10" fontId="2" fillId="0" borderId="0" xfId="2" applyNumberFormat="1" applyFont="1"/>
    <xf numFmtId="10" fontId="0" fillId="0" borderId="0" xfId="2" applyNumberFormat="1" applyFont="1"/>
    <xf numFmtId="10" fontId="0" fillId="2" borderId="0" xfId="2" applyNumberFormat="1" applyFont="1" applyFill="1"/>
    <xf numFmtId="0" fontId="0" fillId="0" borderId="0" xfId="0" applyFill="1"/>
    <xf numFmtId="44" fontId="0" fillId="0" borderId="0" xfId="1" applyFont="1" applyFill="1"/>
    <xf numFmtId="10" fontId="0" fillId="0" borderId="0" xfId="2" applyNumberFormat="1" applyFont="1" applyFill="1"/>
    <xf numFmtId="0" fontId="0" fillId="3" borderId="0" xfId="0" applyFill="1"/>
    <xf numFmtId="44" fontId="0" fillId="3" borderId="0" xfId="1" applyFont="1" applyFill="1"/>
    <xf numFmtId="10" fontId="0" fillId="3" borderId="0" xfId="2" applyNumberFormat="1" applyFont="1" applyFill="1"/>
    <xf numFmtId="0" fontId="0" fillId="4" borderId="0" xfId="0" applyFill="1"/>
    <xf numFmtId="44" fontId="0" fillId="4" borderId="0" xfId="1" applyFont="1" applyFill="1"/>
    <xf numFmtId="10" fontId="0" fillId="4" borderId="0" xfId="2" applyNumberFormat="1" applyFont="1" applyFill="1"/>
    <xf numFmtId="0" fontId="3" fillId="0" borderId="0" xfId="0" applyFont="1"/>
    <xf numFmtId="0" fontId="4" fillId="0" borderId="0" xfId="0" applyFont="1" applyFill="1"/>
    <xf numFmtId="14" fontId="4" fillId="0" borderId="0" xfId="0" applyNumberFormat="1" applyFont="1" applyFill="1"/>
    <xf numFmtId="44" fontId="4" fillId="0" borderId="0" xfId="1" applyFont="1" applyFill="1"/>
    <xf numFmtId="14" fontId="0" fillId="0" borderId="0" xfId="0" applyNumberFormat="1" applyFill="1"/>
    <xf numFmtId="14" fontId="0" fillId="0" borderId="0" xfId="0" applyNumberFormat="1" applyFont="1" applyFill="1"/>
    <xf numFmtId="14" fontId="0" fillId="0" borderId="0" xfId="0" applyNumberFormat="1" applyFont="1"/>
    <xf numFmtId="44" fontId="1" fillId="0" borderId="0" xfId="1" applyFont="1"/>
    <xf numFmtId="0" fontId="0" fillId="0" borderId="0" xfId="0" applyFont="1"/>
    <xf numFmtId="0" fontId="0" fillId="0" borderId="0" xfId="0" applyFont="1" applyFill="1"/>
    <xf numFmtId="44" fontId="1" fillId="0" borderId="0" xfId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94"/>
  <sheetViews>
    <sheetView tabSelected="1" topLeftCell="A254" zoomScale="80" zoomScaleNormal="80" workbookViewId="0">
      <selection activeCell="A283" sqref="A283"/>
    </sheetView>
  </sheetViews>
  <sheetFormatPr defaultRowHeight="14.3"/>
  <cols>
    <col min="1" max="1" width="13.5" customWidth="1"/>
    <col min="2" max="2" width="17.875" customWidth="1"/>
    <col min="3" max="3" width="12.25" style="2" customWidth="1"/>
    <col min="4" max="4" width="14" bestFit="1" customWidth="1"/>
    <col min="5" max="5" width="87.625" bestFit="1" customWidth="1"/>
    <col min="7" max="7" width="95.875" bestFit="1" customWidth="1"/>
    <col min="18" max="18" width="10.875" bestFit="1" customWidth="1"/>
  </cols>
  <sheetData>
    <row r="1" spans="1:7" ht="19.05">
      <c r="B1" s="22" t="s">
        <v>1422</v>
      </c>
    </row>
    <row r="2" spans="1:7">
      <c r="A2" s="6" t="s">
        <v>1418</v>
      </c>
      <c r="B2" s="6" t="s">
        <v>1419</v>
      </c>
      <c r="C2" s="7" t="s">
        <v>1420</v>
      </c>
      <c r="D2" s="6" t="s">
        <v>1421</v>
      </c>
    </row>
    <row r="3" spans="1:7">
      <c r="A3" s="13" t="s">
        <v>1432</v>
      </c>
      <c r="B3" s="26">
        <v>43164</v>
      </c>
      <c r="C3" s="14">
        <v>9.4499999999999993</v>
      </c>
      <c r="D3" t="s">
        <v>1431</v>
      </c>
      <c r="E3" s="13" t="str">
        <f t="shared" ref="E3:E8" si="0">"insert into "&amp;$B$1&amp;"(symbol,payment_date,amount,account)values('"&amp;A3&amp;"','"&amp;YEAR(B3)&amp;"-"&amp;MONTH(B3)&amp;"-"&amp;DAY(B3)&amp;"',"&amp;C3&amp;",'"&amp;D3&amp;"');"</f>
        <v>insert into Dividends(symbol,payment_date,amount,account)values('JHG','2018-3-5',9.45,'401K-20963');</v>
      </c>
      <c r="G3" s="23" t="str">
        <f t="shared" ref="G3:G8" si="1">"delete from "&amp;$B$1&amp;" where symbol='"&amp;A3&amp;"' and account='"&amp;D3&amp;"'"&amp;" and payment_date='"&amp;YEAR(B3)&amp;"-"&amp;MONTH(B3)&amp;"-"&amp;DAY(B3)&amp;"'"</f>
        <v>delete from Dividends where symbol='JHG' and account='401K-20963' and payment_date='2018-3-5'</v>
      </c>
    </row>
    <row r="4" spans="1:7">
      <c r="A4" s="13" t="s">
        <v>1432</v>
      </c>
      <c r="B4" s="26">
        <v>43255</v>
      </c>
      <c r="C4" s="14">
        <v>31.25</v>
      </c>
      <c r="D4" t="s">
        <v>1431</v>
      </c>
      <c r="E4" s="13" t="str">
        <f t="shared" si="0"/>
        <v>insert into Dividends(symbol,payment_date,amount,account)values('JHG','2018-6-4',31.25,'401K-20963');</v>
      </c>
      <c r="G4" s="23" t="str">
        <f t="shared" si="1"/>
        <v>delete from Dividends where symbol='JHG' and account='401K-20963' and payment_date='2018-6-4'</v>
      </c>
    </row>
    <row r="5" spans="1:7">
      <c r="A5" s="13" t="s">
        <v>1432</v>
      </c>
      <c r="B5" s="26">
        <v>43339</v>
      </c>
      <c r="C5" s="14">
        <v>31.61</v>
      </c>
      <c r="D5" t="s">
        <v>1431</v>
      </c>
      <c r="E5" s="13" t="str">
        <f t="shared" si="0"/>
        <v>insert into Dividends(symbol,payment_date,amount,account)values('JHG','2018-8-27',31.61,'401K-20963');</v>
      </c>
      <c r="G5" s="23" t="str">
        <f t="shared" si="1"/>
        <v>delete from Dividends where symbol='JHG' and account='401K-20963' and payment_date='2018-8-27'</v>
      </c>
    </row>
    <row r="6" spans="1:7">
      <c r="A6" s="13" t="s">
        <v>1432</v>
      </c>
      <c r="B6" s="26">
        <v>43437</v>
      </c>
      <c r="C6" s="14">
        <v>32.01</v>
      </c>
      <c r="D6" t="s">
        <v>1431</v>
      </c>
      <c r="E6" s="13" t="str">
        <f t="shared" si="0"/>
        <v>insert into Dividends(symbol,payment_date,amount,account)values('JHG','2018-12-3',32.01,'401K-20963');</v>
      </c>
      <c r="G6" s="23" t="str">
        <f t="shared" si="1"/>
        <v>delete from Dividends where symbol='JHG' and account='401K-20963' and payment_date='2018-12-3'</v>
      </c>
    </row>
    <row r="7" spans="1:7">
      <c r="A7" s="13" t="s">
        <v>1432</v>
      </c>
      <c r="B7" s="26">
        <v>43523</v>
      </c>
      <c r="C7" s="14">
        <v>32.49</v>
      </c>
      <c r="D7" t="s">
        <v>1431</v>
      </c>
      <c r="E7" s="13" t="str">
        <f t="shared" si="0"/>
        <v>insert into Dividends(symbol,payment_date,amount,account)values('JHG','2019-2-27',32.49,'401K-20963');</v>
      </c>
      <c r="G7" s="23" t="str">
        <f t="shared" si="1"/>
        <v>delete from Dividends where symbol='JHG' and account='401K-20963' and payment_date='2019-2-27'</v>
      </c>
    </row>
    <row r="8" spans="1:7">
      <c r="A8" s="13" t="s">
        <v>1432</v>
      </c>
      <c r="B8" s="26">
        <v>43615</v>
      </c>
      <c r="C8" s="14">
        <v>32.96</v>
      </c>
      <c r="D8" t="s">
        <v>1431</v>
      </c>
      <c r="E8" s="13" t="str">
        <f t="shared" si="0"/>
        <v>insert into Dividends(symbol,payment_date,amount,account)values('JHG','2019-5-30',32.96,'401K-20963');</v>
      </c>
      <c r="G8" s="23" t="str">
        <f t="shared" si="1"/>
        <v>delete from Dividends where symbol='JHG' and account='401K-20963' and payment_date='2019-5-30'</v>
      </c>
    </row>
    <row r="9" spans="1:7">
      <c r="A9" s="13" t="s">
        <v>1432</v>
      </c>
      <c r="B9" s="26">
        <v>43706</v>
      </c>
      <c r="C9" s="14">
        <v>33.51</v>
      </c>
      <c r="D9" t="s">
        <v>1431</v>
      </c>
      <c r="E9" s="13" t="str">
        <f t="shared" ref="E9:E11" si="2">"insert into "&amp;$B$1&amp;"(symbol,payment_date,amount,account)values('"&amp;A9&amp;"','"&amp;YEAR(B9)&amp;"-"&amp;MONTH(B9)&amp;"-"&amp;DAY(B9)&amp;"',"&amp;C9&amp;",'"&amp;D9&amp;"');"</f>
        <v>insert into Dividends(symbol,payment_date,amount,account)values('JHG','2019-8-29',33.51,'401K-20963');</v>
      </c>
      <c r="G9" s="23" t="str">
        <f t="shared" ref="G9:G11" si="3">"delete from "&amp;$B$1&amp;" where symbol='"&amp;A9&amp;"' and account='"&amp;D9&amp;"'"&amp;" and payment_date='"&amp;YEAR(B9)&amp;"-"&amp;MONTH(B9)&amp;"-"&amp;DAY(B9)&amp;"'"</f>
        <v>delete from Dividends where symbol='JHG' and account='401K-20963' and payment_date='2019-8-29'</v>
      </c>
    </row>
    <row r="10" spans="1:7">
      <c r="A10" s="13" t="s">
        <v>1432</v>
      </c>
      <c r="B10" s="1">
        <v>43795</v>
      </c>
      <c r="C10" s="2">
        <v>34.15</v>
      </c>
      <c r="D10" t="s">
        <v>1431</v>
      </c>
      <c r="E10" s="13" t="str">
        <f t="shared" si="2"/>
        <v>insert into Dividends(symbol,payment_date,amount,account)values('JHG','2019-11-26',34.15,'401K-20963');</v>
      </c>
      <c r="G10" s="23" t="str">
        <f t="shared" si="3"/>
        <v>delete from Dividends where symbol='JHG' and account='401K-20963' and payment_date='2019-11-26'</v>
      </c>
    </row>
    <row r="11" spans="1:7">
      <c r="A11" s="13" t="s">
        <v>1432</v>
      </c>
      <c r="B11" s="1">
        <v>43896</v>
      </c>
      <c r="C11" s="2">
        <v>34.64</v>
      </c>
      <c r="D11" t="s">
        <v>1431</v>
      </c>
      <c r="E11" s="13" t="str">
        <f t="shared" si="2"/>
        <v>insert into Dividends(symbol,payment_date,amount,account)values('JHG','2020-3-6',34.64,'401K-20963');</v>
      </c>
      <c r="G11" s="23" t="str">
        <f t="shared" si="3"/>
        <v>delete from Dividends where symbol='JHG' and account='401K-20963' and payment_date='2020-3-6'</v>
      </c>
    </row>
    <row r="12" spans="1:7">
      <c r="A12" s="13" t="s">
        <v>1432</v>
      </c>
      <c r="B12" s="1">
        <v>43986</v>
      </c>
      <c r="C12" s="2">
        <v>35.28</v>
      </c>
      <c r="D12" t="s">
        <v>1431</v>
      </c>
      <c r="E12" s="13" t="str">
        <f t="shared" ref="E12" si="4">"insert into "&amp;$B$1&amp;"(symbol,payment_date,amount,account)values('"&amp;A12&amp;"','"&amp;YEAR(B12)&amp;"-"&amp;MONTH(B12)&amp;"-"&amp;DAY(B12)&amp;"',"&amp;C12&amp;",'"&amp;D12&amp;"');"</f>
        <v>insert into Dividends(symbol,payment_date,amount,account)values('JHG','2020-6-4',35.28,'401K-20963');</v>
      </c>
      <c r="G12" s="23" t="str">
        <f t="shared" ref="G12" si="5">"delete from "&amp;$B$1&amp;" where symbol='"&amp;A12&amp;"' and account='"&amp;D12&amp;"'"&amp;" and payment_date='"&amp;YEAR(B12)&amp;"-"&amp;MONTH(B12)&amp;"-"&amp;DAY(B12)&amp;"'"</f>
        <v>delete from Dividends where symbol='JHG' and account='401K-20963' and payment_date='2020-6-4'</v>
      </c>
    </row>
    <row r="13" spans="1:7" s="13" customFormat="1">
      <c r="A13" s="13" t="s">
        <v>1432</v>
      </c>
      <c r="B13" s="26">
        <v>44070</v>
      </c>
      <c r="C13" s="14">
        <v>35.82</v>
      </c>
      <c r="D13" s="13" t="s">
        <v>1431</v>
      </c>
      <c r="E13" s="13" t="str">
        <f t="shared" ref="E13" si="6">"insert into "&amp;$B$1&amp;"(symbol,payment_date,amount,account)values('"&amp;A13&amp;"','"&amp;YEAR(B13)&amp;"-"&amp;MONTH(B13)&amp;"-"&amp;DAY(B13)&amp;"',"&amp;C13&amp;",'"&amp;D13&amp;"');"</f>
        <v>insert into Dividends(symbol,payment_date,amount,account)values('JHG','2020-8-27',35.82,'401K-20963');</v>
      </c>
      <c r="G13" s="23" t="str">
        <f t="shared" ref="G13" si="7">"delete from "&amp;$B$1&amp;" where symbol='"&amp;A13&amp;"' and account='"&amp;D13&amp;"'"&amp;" and payment_date='"&amp;YEAR(B13)&amp;"-"&amp;MONTH(B13)&amp;"-"&amp;DAY(B13)&amp;"'"</f>
        <v>delete from Dividends where symbol='JHG' and account='401K-20963' and payment_date='2020-8-27'</v>
      </c>
    </row>
    <row r="14" spans="1:7">
      <c r="A14" s="13" t="s">
        <v>1432</v>
      </c>
      <c r="B14" s="1">
        <v>44159</v>
      </c>
      <c r="C14" s="2">
        <v>36.43</v>
      </c>
      <c r="D14" s="13" t="s">
        <v>1431</v>
      </c>
      <c r="E14" s="13" t="str">
        <f t="shared" ref="E14" si="8">"insert into "&amp;$B$1&amp;"(symbol,payment_date,amount,account)values('"&amp;A14&amp;"','"&amp;YEAR(B14)&amp;"-"&amp;MONTH(B14)&amp;"-"&amp;DAY(B14)&amp;"',"&amp;C14&amp;",'"&amp;D14&amp;"');"</f>
        <v>insert into Dividends(symbol,payment_date,amount,account)values('JHG','2020-11-24',36.43,'401K-20963');</v>
      </c>
      <c r="F14" s="13"/>
      <c r="G14" s="23" t="str">
        <f t="shared" ref="G14:G16" si="9">"delete from "&amp;$B$1&amp;" where symbol='"&amp;A14&amp;"' and account='"&amp;D14&amp;"'"&amp;" and payment_date='"&amp;YEAR(B14)&amp;"-"&amp;MONTH(B14)&amp;"-"&amp;DAY(B14)&amp;"'"</f>
        <v>delete from Dividends where symbol='JHG' and account='401K-20963' and payment_date='2020-11-24'</v>
      </c>
    </row>
    <row r="15" spans="1:7" s="13" customFormat="1">
      <c r="A15" s="26" t="s">
        <v>1432</v>
      </c>
      <c r="B15" s="26">
        <v>44259</v>
      </c>
      <c r="C15" s="14">
        <v>36.89</v>
      </c>
      <c r="D15" s="13" t="s">
        <v>1431</v>
      </c>
      <c r="E15" s="13" t="str">
        <f t="shared" ref="E15:E16" si="10">"insert into "&amp;$B$1&amp;"(symbol,payment_date,amount,account)values('"&amp;A15&amp;"','"&amp;YEAR(B15)&amp;"-"&amp;MONTH(B15)&amp;"-"&amp;DAY(B15)&amp;"',"&amp;C15&amp;",'"&amp;D15&amp;"');"</f>
        <v>insert into Dividends(symbol,payment_date,amount,account)values('JHG','2021-3-4',36.89,'401K-20963');</v>
      </c>
      <c r="G15" s="23" t="str">
        <f t="shared" si="9"/>
        <v>delete from Dividends where symbol='JHG' and account='401K-20963' and payment_date='2021-3-4'</v>
      </c>
    </row>
    <row r="16" spans="1:7">
      <c r="A16" s="13" t="s">
        <v>1432</v>
      </c>
      <c r="B16" s="1">
        <v>44344</v>
      </c>
      <c r="C16" s="2">
        <v>39.43</v>
      </c>
      <c r="D16" s="13" t="s">
        <v>1431</v>
      </c>
      <c r="E16" s="13" t="str">
        <f t="shared" si="10"/>
        <v>insert into Dividends(symbol,payment_date,amount,account)values('JHG','2021-5-28',39.43,'401K-20963');</v>
      </c>
      <c r="G16" s="23" t="str">
        <f t="shared" si="9"/>
        <v>delete from Dividends where symbol='JHG' and account='401K-20963' and payment_date='2021-5-28'</v>
      </c>
    </row>
    <row r="17" spans="1:14">
      <c r="A17" s="13" t="s">
        <v>1432</v>
      </c>
      <c r="B17" s="1">
        <v>44434</v>
      </c>
      <c r="C17" s="2">
        <v>39.82</v>
      </c>
      <c r="D17" s="13" t="s">
        <v>1431</v>
      </c>
      <c r="E17" s="13" t="str">
        <f t="shared" ref="E17:E18" si="11">"insert into "&amp;$B$1&amp;"(symbol,payment_date,amount,account)values('"&amp;A17&amp;"','"&amp;YEAR(B17)&amp;"-"&amp;MONTH(B17)&amp;"-"&amp;DAY(B17)&amp;"',"&amp;C17&amp;",'"&amp;D17&amp;"');"</f>
        <v>insert into Dividends(symbol,payment_date,amount,account)values('JHG','2021-8-26',39.82,'401K-20963');</v>
      </c>
      <c r="F17" s="13"/>
      <c r="G17" s="23" t="str">
        <f t="shared" ref="G17:G18" si="12">"delete from "&amp;$B$1&amp;" where symbol='"&amp;A17&amp;"' and account='"&amp;D17&amp;"'"&amp;" and payment_date='"&amp;YEAR(B17)&amp;"-"&amp;MONTH(B17)&amp;"-"&amp;DAY(B17)&amp;"'"</f>
        <v>delete from Dividends where symbol='JHG' and account='401K-20963' and payment_date='2021-8-26'</v>
      </c>
      <c r="H17" s="13"/>
    </row>
    <row r="18" spans="1:14">
      <c r="A18" s="13" t="s">
        <v>1432</v>
      </c>
      <c r="B18" s="1">
        <v>44222</v>
      </c>
      <c r="C18" s="2">
        <v>40.159999999999997</v>
      </c>
      <c r="D18" s="13" t="s">
        <v>1431</v>
      </c>
      <c r="E18" s="13" t="str">
        <f t="shared" si="11"/>
        <v>insert into Dividends(symbol,payment_date,amount,account)values('JHG','2021-1-26',40.16,'401K-20963');</v>
      </c>
      <c r="G18" s="23" t="str">
        <f t="shared" si="12"/>
        <v>delete from Dividends where symbol='JHG' and account='401K-20963' and payment_date='2021-1-26'</v>
      </c>
    </row>
    <row r="19" spans="1:14">
      <c r="A19" s="13"/>
      <c r="B19" s="1"/>
      <c r="D19" s="13"/>
      <c r="E19" s="13"/>
      <c r="G19" s="23"/>
    </row>
    <row r="20" spans="1:14" ht="14.95" customHeight="1">
      <c r="A20" s="13"/>
    </row>
    <row r="23" spans="1:14">
      <c r="A23" s="6" t="s">
        <v>1418</v>
      </c>
      <c r="B23" s="6" t="s">
        <v>1419</v>
      </c>
      <c r="C23" s="7" t="s">
        <v>1420</v>
      </c>
      <c r="D23" s="6" t="s">
        <v>1421</v>
      </c>
    </row>
    <row r="24" spans="1:14">
      <c r="A24" t="s">
        <v>6</v>
      </c>
      <c r="B24" s="1">
        <v>43097</v>
      </c>
      <c r="C24" s="2">
        <v>52</v>
      </c>
      <c r="D24" t="s">
        <v>1417</v>
      </c>
      <c r="E24" t="str">
        <f t="shared" ref="E24:E72" si="13">"insert into "&amp;$B$1&amp;"(symbol,payment_date,amount,account)values('"&amp;A24&amp;"','"&amp;YEAR(B24)&amp;"-"&amp;MONTH(B24)&amp;"-"&amp;DAY(B24)&amp;"',"&amp;C24&amp;",'"&amp;D24&amp;"');"</f>
        <v>insert into Dividends(symbol,payment_date,amount,account)values('GILD','2017-12-28',52,'BRK-54X61101');</v>
      </c>
      <c r="G24" s="23" t="str">
        <f t="shared" ref="G24:G72" si="14">"delete from "&amp;$B$1&amp;" where symbol='"&amp;A24&amp;"' and account='"&amp;D24&amp;"'"&amp;" and payment_date='"&amp;YEAR(B24)&amp;"-"&amp;MONTH(B24)&amp;"-"&amp;DAY(B24)&amp;"'"</f>
        <v>delete from Dividends where symbol='GILD' and account='BRK-54X61101' and payment_date='2017-12-28'</v>
      </c>
      <c r="H24" s="5"/>
    </row>
    <row r="25" spans="1:14">
      <c r="A25" t="s">
        <v>7</v>
      </c>
      <c r="B25" s="1">
        <v>43124</v>
      </c>
      <c r="C25" s="2">
        <v>32.9</v>
      </c>
      <c r="D25" t="s">
        <v>1417</v>
      </c>
      <c r="E25" t="str">
        <f t="shared" si="13"/>
        <v>insert into Dividends(symbol,payment_date,amount,account)values('IDCC','2018-1-24',32.9,'BRK-54X61101');</v>
      </c>
      <c r="G25" s="23" t="str">
        <f t="shared" si="14"/>
        <v>delete from Dividends where symbol='IDCC' and account='BRK-54X61101' and payment_date='2018-1-24'</v>
      </c>
      <c r="H25" s="5"/>
    </row>
    <row r="26" spans="1:14">
      <c r="A26" t="s">
        <v>6</v>
      </c>
      <c r="B26" s="1">
        <v>43188</v>
      </c>
      <c r="C26" s="2">
        <v>57</v>
      </c>
      <c r="D26" t="s">
        <v>1417</v>
      </c>
      <c r="E26" t="str">
        <f t="shared" si="13"/>
        <v>insert into Dividends(symbol,payment_date,amount,account)values('GILD','2018-3-29',57,'BRK-54X61101');</v>
      </c>
      <c r="G26" s="23" t="str">
        <f t="shared" si="14"/>
        <v>delete from Dividends where symbol='GILD' and account='BRK-54X61101' and payment_date='2018-3-29'</v>
      </c>
    </row>
    <row r="27" spans="1:14">
      <c r="A27" t="s">
        <v>8</v>
      </c>
      <c r="B27" s="1">
        <v>43220</v>
      </c>
      <c r="C27" s="2">
        <v>35.5</v>
      </c>
      <c r="D27" t="s">
        <v>1417</v>
      </c>
      <c r="E27" t="str">
        <f t="shared" si="13"/>
        <v>insert into Dividends(symbol,payment_date,amount,account)values('AGX','2018-4-30',35.5,'BRK-54X61101');</v>
      </c>
      <c r="G27" s="23" t="str">
        <f t="shared" si="14"/>
        <v>delete from Dividends where symbol='AGX' and account='BRK-54X61101' and payment_date='2018-4-30'</v>
      </c>
    </row>
    <row r="28" spans="1:14">
      <c r="A28" t="s">
        <v>7</v>
      </c>
      <c r="B28" s="1">
        <v>43221</v>
      </c>
      <c r="C28" s="2">
        <v>45.15</v>
      </c>
      <c r="D28" t="s">
        <v>1417</v>
      </c>
      <c r="E28" t="str">
        <f t="shared" si="13"/>
        <v>insert into Dividends(symbol,payment_date,amount,account)values('IDCC','2018-5-1',45.15,'BRK-54X61101');</v>
      </c>
      <c r="G28" s="23" t="str">
        <f t="shared" si="14"/>
        <v>delete from Dividends where symbol='IDCC' and account='BRK-54X61101' and payment_date='2018-5-1'</v>
      </c>
    </row>
    <row r="29" spans="1:14">
      <c r="A29" s="23" t="s">
        <v>6</v>
      </c>
      <c r="B29" s="24">
        <v>43279</v>
      </c>
      <c r="C29" s="25">
        <v>78.09</v>
      </c>
      <c r="D29" t="s">
        <v>1417</v>
      </c>
      <c r="E29" s="23" t="str">
        <f t="shared" si="13"/>
        <v>insert into Dividends(symbol,payment_date,amount,account)values('GILD','2018-6-28',78.09,'BRK-54X61101');</v>
      </c>
      <c r="F29" s="23"/>
      <c r="G29" s="23" t="str">
        <f t="shared" si="14"/>
        <v>delete from Dividends where symbol='GILD' and account='BRK-54X61101' and payment_date='2018-6-28'</v>
      </c>
      <c r="H29" s="23"/>
      <c r="I29" s="23"/>
      <c r="J29" s="23"/>
      <c r="K29" s="23"/>
      <c r="L29" s="23"/>
      <c r="M29" s="23"/>
      <c r="N29" s="23"/>
    </row>
    <row r="30" spans="1:14">
      <c r="A30" s="13" t="s">
        <v>8</v>
      </c>
      <c r="B30" s="26">
        <v>43312</v>
      </c>
      <c r="C30" s="14">
        <v>35.5</v>
      </c>
      <c r="D30" t="s">
        <v>1417</v>
      </c>
      <c r="E30" s="13" t="str">
        <f t="shared" si="13"/>
        <v>insert into Dividends(symbol,payment_date,amount,account)values('AGX','2018-7-31',35.5,'BRK-54X61101');</v>
      </c>
      <c r="F30" s="13"/>
      <c r="G30" s="23" t="str">
        <f t="shared" si="14"/>
        <v>delete from Dividends where symbol='AGX' and account='BRK-54X61101' and payment_date='2018-7-31'</v>
      </c>
      <c r="H30" s="13"/>
    </row>
    <row r="31" spans="1:14">
      <c r="A31" s="13" t="s">
        <v>1426</v>
      </c>
      <c r="B31" s="26">
        <v>43313</v>
      </c>
      <c r="C31" s="14">
        <v>28.62</v>
      </c>
      <c r="D31" t="s">
        <v>1417</v>
      </c>
      <c r="E31" s="13" t="str">
        <f t="shared" si="13"/>
        <v>insert into Dividends(symbol,payment_date,amount,account)values('GGG','2018-8-1',28.62,'BRK-54X61101');</v>
      </c>
      <c r="F31" s="13"/>
      <c r="G31" s="23" t="str">
        <f t="shared" si="14"/>
        <v>delete from Dividends where symbol='GGG' and account='BRK-54X61101' and payment_date='2018-8-1'</v>
      </c>
      <c r="H31" s="13"/>
    </row>
    <row r="32" spans="1:14">
      <c r="A32" s="13" t="s">
        <v>1427</v>
      </c>
      <c r="B32" s="26">
        <v>43318</v>
      </c>
      <c r="C32" s="14">
        <v>28.62</v>
      </c>
      <c r="D32" t="s">
        <v>1417</v>
      </c>
      <c r="E32" s="13" t="str">
        <f t="shared" si="13"/>
        <v>insert into Dividends(symbol,payment_date,amount,account)values('CE','2018-8-6',28.62,'BRK-54X61101');</v>
      </c>
      <c r="F32" s="13"/>
      <c r="G32" s="23" t="str">
        <f t="shared" si="14"/>
        <v>delete from Dividends where symbol='CE' and account='BRK-54X61101' and payment_date='2018-8-6'</v>
      </c>
      <c r="H32" s="13"/>
      <c r="I32" s="13"/>
      <c r="J32" s="13"/>
      <c r="K32" s="13"/>
      <c r="L32" s="13"/>
      <c r="M32" s="13"/>
      <c r="N32" s="13"/>
    </row>
    <row r="33" spans="1:17">
      <c r="A33" s="13" t="s">
        <v>893</v>
      </c>
      <c r="B33" s="26">
        <v>43332</v>
      </c>
      <c r="C33" s="14">
        <v>50.75</v>
      </c>
      <c r="D33" t="s">
        <v>1417</v>
      </c>
      <c r="E33" s="13" t="str">
        <f t="shared" si="13"/>
        <v>insert into Dividends(symbol,payment_date,amount,account)values('NTRI','2018-8-20',50.75,'BRK-54X61101');</v>
      </c>
      <c r="F33" s="13"/>
      <c r="G33" s="23" t="str">
        <f t="shared" si="14"/>
        <v>delete from Dividends where symbol='NTRI' and account='BRK-54X61101' and payment_date='2018-8-20'</v>
      </c>
      <c r="H33" s="13"/>
      <c r="I33" s="13"/>
      <c r="J33" s="13"/>
      <c r="K33" s="13"/>
      <c r="L33" s="13"/>
      <c r="M33" s="13"/>
      <c r="N33" s="13"/>
    </row>
    <row r="34" spans="1:17">
      <c r="A34" s="13" t="s">
        <v>6</v>
      </c>
      <c r="B34" s="26">
        <v>43370</v>
      </c>
      <c r="C34" s="14">
        <v>78.09</v>
      </c>
      <c r="D34" t="s">
        <v>1417</v>
      </c>
      <c r="E34" s="13" t="str">
        <f t="shared" si="13"/>
        <v>insert into Dividends(symbol,payment_date,amount,account)values('GILD','2018-9-27',78.09,'BRK-54X61101');</v>
      </c>
      <c r="F34" s="13"/>
      <c r="G34" s="23" t="str">
        <f t="shared" si="14"/>
        <v>delete from Dividends where symbol='GILD' and account='BRK-54X61101' and payment_date='2018-9-27'</v>
      </c>
    </row>
    <row r="35" spans="1:17">
      <c r="A35" s="13" t="s">
        <v>496</v>
      </c>
      <c r="B35" s="26">
        <v>43371</v>
      </c>
      <c r="C35" s="14">
        <v>40.5</v>
      </c>
      <c r="D35" t="s">
        <v>1417</v>
      </c>
      <c r="E35" s="13" t="str">
        <f t="shared" si="13"/>
        <v>insert into Dividends(symbol,payment_date,amount,account)values('BIG','2018-9-28',40.5,'BRK-54X61101');</v>
      </c>
      <c r="F35" s="13"/>
      <c r="G35" s="23" t="str">
        <f t="shared" si="14"/>
        <v>delete from Dividends where symbol='BIG' and account='BRK-54X61101' and payment_date='2018-9-28'</v>
      </c>
    </row>
    <row r="36" spans="1:17">
      <c r="A36" t="s">
        <v>8</v>
      </c>
      <c r="B36" s="1">
        <v>43404</v>
      </c>
      <c r="C36" s="2">
        <v>35.5</v>
      </c>
      <c r="D36" t="s">
        <v>1417</v>
      </c>
      <c r="E36" s="13" t="str">
        <f t="shared" si="13"/>
        <v>insert into Dividends(symbol,payment_date,amount,account)values('AGX','2018-10-31',35.5,'BRK-54X61101');</v>
      </c>
      <c r="G36" s="23" t="str">
        <f t="shared" si="14"/>
        <v>delete from Dividends where symbol='AGX' and account='BRK-54X61101' and payment_date='2018-10-31'</v>
      </c>
    </row>
    <row r="37" spans="1:17">
      <c r="A37" t="s">
        <v>1426</v>
      </c>
      <c r="B37" s="1">
        <v>43411</v>
      </c>
      <c r="C37" s="2">
        <v>36.97</v>
      </c>
      <c r="D37" t="s">
        <v>1417</v>
      </c>
      <c r="E37" s="13" t="str">
        <f t="shared" si="13"/>
        <v>insert into Dividends(symbol,payment_date,amount,account)values('GGG','2018-11-7',36.97,'BRK-54X61101');</v>
      </c>
      <c r="G37" s="23" t="str">
        <f t="shared" si="14"/>
        <v>delete from Dividends where symbol='GGG' and account='BRK-54X61101' and payment_date='2018-11-7'</v>
      </c>
      <c r="Q37" s="13"/>
    </row>
    <row r="38" spans="1:17">
      <c r="A38" t="s">
        <v>1427</v>
      </c>
      <c r="B38" s="1">
        <v>43412</v>
      </c>
      <c r="C38" s="2">
        <v>74.52</v>
      </c>
      <c r="D38" t="s">
        <v>1417</v>
      </c>
      <c r="E38" s="13" t="str">
        <f t="shared" si="13"/>
        <v>insert into Dividends(symbol,payment_date,amount,account)values('CE','2018-11-8',74.52,'BRK-54X61101');</v>
      </c>
      <c r="G38" s="23" t="str">
        <f t="shared" si="14"/>
        <v>delete from Dividends where symbol='CE' and account='BRK-54X61101' and payment_date='2018-11-8'</v>
      </c>
      <c r="I38" s="13"/>
      <c r="J38" s="13"/>
      <c r="K38" s="13"/>
      <c r="L38" s="13"/>
      <c r="M38" s="13"/>
      <c r="N38" s="13"/>
    </row>
    <row r="39" spans="1:17">
      <c r="A39" t="s">
        <v>893</v>
      </c>
      <c r="B39" s="1">
        <v>43423</v>
      </c>
      <c r="C39" s="2">
        <v>50.75</v>
      </c>
      <c r="D39" t="s">
        <v>1417</v>
      </c>
      <c r="E39" s="13" t="str">
        <f t="shared" si="13"/>
        <v>insert into Dividends(symbol,payment_date,amount,account)values('NTRI','2018-11-19',50.75,'BRK-54X61101');</v>
      </c>
      <c r="G39" s="23" t="str">
        <f t="shared" si="14"/>
        <v>delete from Dividends where symbol='NTRI' and account='BRK-54X61101' and payment_date='2018-11-19'</v>
      </c>
      <c r="I39" s="13"/>
      <c r="J39" s="13"/>
      <c r="K39" s="13"/>
      <c r="L39" s="13"/>
      <c r="M39" s="13"/>
      <c r="N39" s="13"/>
    </row>
    <row r="40" spans="1:17">
      <c r="A40" t="s">
        <v>496</v>
      </c>
      <c r="B40" s="1">
        <v>43462</v>
      </c>
      <c r="C40" s="2">
        <v>63</v>
      </c>
      <c r="D40" t="s">
        <v>1417</v>
      </c>
      <c r="E40" s="13" t="str">
        <f t="shared" si="13"/>
        <v>insert into Dividends(symbol,payment_date,amount,account)values('BIG','2018-12-28',63,'BRK-54X61101');</v>
      </c>
      <c r="G40" s="23" t="str">
        <f t="shared" si="14"/>
        <v>delete from Dividends where symbol='BIG' and account='BRK-54X61101' and payment_date='2018-12-28'</v>
      </c>
    </row>
    <row r="41" spans="1:17">
      <c r="A41" t="s">
        <v>6</v>
      </c>
      <c r="B41" s="1">
        <v>43462</v>
      </c>
      <c r="C41" s="2">
        <v>99.18</v>
      </c>
      <c r="D41" t="s">
        <v>1417</v>
      </c>
      <c r="E41" s="13" t="str">
        <f t="shared" si="13"/>
        <v>insert into Dividends(symbol,payment_date,amount,account)values('GILD','2018-12-28',99.18,'BRK-54X61101');</v>
      </c>
      <c r="G41" s="23" t="str">
        <f t="shared" si="14"/>
        <v>delete from Dividends where symbol='GILD' and account='BRK-54X61101' and payment_date='2018-12-28'</v>
      </c>
    </row>
    <row r="42" spans="1:17">
      <c r="A42" t="s">
        <v>973</v>
      </c>
      <c r="B42" s="1">
        <v>43462</v>
      </c>
      <c r="C42" s="2">
        <v>17.399999999999999</v>
      </c>
      <c r="D42" t="s">
        <v>1417</v>
      </c>
      <c r="E42" s="13" t="str">
        <f t="shared" si="13"/>
        <v>insert into Dividends(symbol,payment_date,amount,account)values('HA','2018-12-28',17.4,'BRK-54X61101');</v>
      </c>
      <c r="G42" s="23" t="str">
        <f t="shared" si="14"/>
        <v>delete from Dividends where symbol='HA' and account='BRK-54X61101' and payment_date='2018-12-28'</v>
      </c>
    </row>
    <row r="43" spans="1:17">
      <c r="A43" t="s">
        <v>8</v>
      </c>
      <c r="B43" s="1">
        <v>43496</v>
      </c>
      <c r="C43" s="2">
        <v>35.5</v>
      </c>
      <c r="D43" t="s">
        <v>1417</v>
      </c>
      <c r="E43" s="13" t="str">
        <f t="shared" si="13"/>
        <v>insert into Dividends(symbol,payment_date,amount,account)values('AGX','2019-1-31',35.5,'BRK-54X61101');</v>
      </c>
      <c r="G43" s="23" t="str">
        <f t="shared" si="14"/>
        <v>delete from Dividends where symbol='AGX' and account='BRK-54X61101' and payment_date='2019-1-31'</v>
      </c>
    </row>
    <row r="44" spans="1:17">
      <c r="A44" t="s">
        <v>2</v>
      </c>
      <c r="B44" s="1">
        <v>43496</v>
      </c>
      <c r="C44" s="2">
        <v>28.71</v>
      </c>
      <c r="D44" t="s">
        <v>1417</v>
      </c>
      <c r="E44" s="13" t="str">
        <f t="shared" si="13"/>
        <v>insert into Dividends(symbol,payment_date,amount,account)values('SPY','2019-1-31',28.71,'BRK-54X61101');</v>
      </c>
      <c r="G44" s="23" t="str">
        <f t="shared" si="14"/>
        <v>delete from Dividends where symbol='SPY' and account='BRK-54X61101' and payment_date='2019-1-31'</v>
      </c>
    </row>
    <row r="45" spans="1:17">
      <c r="A45" t="s">
        <v>1426</v>
      </c>
      <c r="B45" s="1">
        <v>43502</v>
      </c>
      <c r="C45" s="2">
        <v>44.64</v>
      </c>
      <c r="D45" t="s">
        <v>1417</v>
      </c>
      <c r="E45" s="13" t="str">
        <f t="shared" si="13"/>
        <v>insert into Dividends(symbol,payment_date,amount,account)values('GGG','2019-2-6',44.64,'BRK-54X61101');</v>
      </c>
      <c r="G45" s="23" t="str">
        <f t="shared" si="14"/>
        <v>delete from Dividends where symbol='GGG' and account='BRK-54X61101' and payment_date='2019-2-6'</v>
      </c>
    </row>
    <row r="46" spans="1:17">
      <c r="A46" t="s">
        <v>973</v>
      </c>
      <c r="B46" s="1">
        <v>43518</v>
      </c>
      <c r="C46" s="2">
        <v>17.399999999999999</v>
      </c>
      <c r="D46" t="s">
        <v>1417</v>
      </c>
      <c r="E46" s="13" t="str">
        <f t="shared" si="13"/>
        <v>insert into Dividends(symbol,payment_date,amount,account)values('HA','2019-2-22',17.4,'BRK-54X61101');</v>
      </c>
      <c r="G46" s="23" t="str">
        <f t="shared" si="14"/>
        <v>delete from Dividends where symbol='HA' and account='BRK-54X61101' and payment_date='2019-2-22'</v>
      </c>
    </row>
    <row r="47" spans="1:17">
      <c r="A47" t="s">
        <v>1427</v>
      </c>
      <c r="B47" s="1">
        <v>43525</v>
      </c>
      <c r="C47" s="2">
        <v>90.72</v>
      </c>
      <c r="D47" t="s">
        <v>1417</v>
      </c>
      <c r="E47" s="13" t="str">
        <f t="shared" si="13"/>
        <v>insert into Dividends(symbol,payment_date,amount,account)values('CE','2019-3-1',90.72,'BRK-54X61101');</v>
      </c>
      <c r="G47" s="23" t="str">
        <f t="shared" si="14"/>
        <v>delete from Dividends where symbol='CE' and account='BRK-54X61101' and payment_date='2019-3-1'</v>
      </c>
    </row>
    <row r="48" spans="1:17">
      <c r="A48" t="s">
        <v>253</v>
      </c>
      <c r="B48" s="1">
        <v>43539</v>
      </c>
      <c r="C48" s="2">
        <v>57.09</v>
      </c>
      <c r="D48" t="s">
        <v>1417</v>
      </c>
      <c r="E48" s="13" t="str">
        <f t="shared" si="13"/>
        <v>insert into Dividends(symbol,payment_date,amount,account)values('SPKE','2019-3-15',57.09,'BRK-54X61101');</v>
      </c>
      <c r="G48" s="23" t="str">
        <f t="shared" si="14"/>
        <v>delete from Dividends where symbol='SPKE' and account='BRK-54X61101' and payment_date='2019-3-15'</v>
      </c>
    </row>
    <row r="49" spans="1:19">
      <c r="A49" t="s">
        <v>6</v>
      </c>
      <c r="B49" s="1">
        <v>43552</v>
      </c>
      <c r="C49" s="2">
        <v>109.62</v>
      </c>
      <c r="D49" t="s">
        <v>1417</v>
      </c>
      <c r="E49" s="13" t="str">
        <f t="shared" si="13"/>
        <v>insert into Dividends(symbol,payment_date,amount,account)values('GILD','2019-3-28',109.62,'BRK-54X61101');</v>
      </c>
      <c r="G49" s="23" t="str">
        <f t="shared" si="14"/>
        <v>delete from Dividends where symbol='GILD' and account='BRK-54X61101' and payment_date='2019-3-28'</v>
      </c>
    </row>
    <row r="50" spans="1:19">
      <c r="A50" s="1" t="s">
        <v>496</v>
      </c>
      <c r="B50" s="1">
        <v>43560</v>
      </c>
      <c r="C50" s="2">
        <v>63</v>
      </c>
      <c r="D50" t="s">
        <v>1417</v>
      </c>
      <c r="E50" s="13" t="str">
        <f t="shared" si="13"/>
        <v>insert into Dividends(symbol,payment_date,amount,account)values('BIG','2019-4-5',63,'BRK-54X61101');</v>
      </c>
      <c r="G50" s="23" t="str">
        <f t="shared" si="14"/>
        <v>delete from Dividends where symbol='BIG' and account='BRK-54X61101' and payment_date='2019-4-5'</v>
      </c>
    </row>
    <row r="51" spans="1:19">
      <c r="A51" s="1" t="s">
        <v>2</v>
      </c>
      <c r="B51" s="1">
        <v>43585</v>
      </c>
      <c r="C51" s="2">
        <v>24.66</v>
      </c>
      <c r="D51" t="s">
        <v>1417</v>
      </c>
      <c r="E51" s="13" t="str">
        <f t="shared" si="13"/>
        <v>insert into Dividends(symbol,payment_date,amount,account)values('SPY','2019-4-30',24.66,'BRK-54X61101');</v>
      </c>
      <c r="G51" s="23" t="str">
        <f t="shared" si="14"/>
        <v>delete from Dividends where symbol='SPY' and account='BRK-54X61101' and payment_date='2019-4-30'</v>
      </c>
    </row>
    <row r="52" spans="1:19">
      <c r="A52" s="1" t="s">
        <v>1427</v>
      </c>
      <c r="B52" s="1">
        <v>43588</v>
      </c>
      <c r="C52" s="2">
        <v>104.16</v>
      </c>
      <c r="D52" t="s">
        <v>1417</v>
      </c>
      <c r="E52" s="13" t="str">
        <f t="shared" si="13"/>
        <v>insert into Dividends(symbol,payment_date,amount,account)values('CE','2019-5-3',104.16,'BRK-54X61101');</v>
      </c>
      <c r="G52" s="23" t="str">
        <f t="shared" si="14"/>
        <v>delete from Dividends where symbol='CE' and account='BRK-54X61101' and payment_date='2019-5-3'</v>
      </c>
    </row>
    <row r="53" spans="1:19">
      <c r="A53" s="1" t="s">
        <v>1448</v>
      </c>
      <c r="B53" s="1">
        <v>43588</v>
      </c>
      <c r="C53" s="2">
        <v>20.9</v>
      </c>
      <c r="D53" t="s">
        <v>1417</v>
      </c>
      <c r="E53" s="13" t="str">
        <f t="shared" si="13"/>
        <v>insert into Dividends(symbol,payment_date,amount,account)values('FL','2019-5-3',20.9,'BRK-54X61101');</v>
      </c>
      <c r="G53" s="23" t="str">
        <f t="shared" si="14"/>
        <v>delete from Dividends where symbol='FL' and account='BRK-54X61101' and payment_date='2019-5-3'</v>
      </c>
    </row>
    <row r="54" spans="1:19">
      <c r="A54" s="1" t="s">
        <v>1452</v>
      </c>
      <c r="B54" s="1">
        <v>43602</v>
      </c>
      <c r="C54" s="2">
        <v>345.6</v>
      </c>
      <c r="D54" t="s">
        <v>1417</v>
      </c>
      <c r="E54" s="13" t="str">
        <f t="shared" si="13"/>
        <v>insert into Dividends(symbol,payment_date,amount,account)values('TX','2019-5-17',345.6,'BRK-54X61101');</v>
      </c>
      <c r="G54" s="23" t="str">
        <f t="shared" si="14"/>
        <v>delete from Dividends where symbol='TX' and account='BRK-54X61101' and payment_date='2019-5-17'</v>
      </c>
    </row>
    <row r="55" spans="1:19">
      <c r="A55" s="1" t="s">
        <v>1449</v>
      </c>
      <c r="B55" s="1">
        <v>43609</v>
      </c>
      <c r="C55" s="2">
        <v>39.69</v>
      </c>
      <c r="D55" t="s">
        <v>1417</v>
      </c>
      <c r="E55" s="13" t="str">
        <f t="shared" si="13"/>
        <v>insert into Dividends(symbol,payment_date,amount,account)values('PETS','2019-5-24',39.69,'BRK-54X61101');</v>
      </c>
      <c r="G55" s="23" t="str">
        <f t="shared" si="14"/>
        <v>delete from Dividends where symbol='PETS' and account='BRK-54X61101' and payment_date='2019-5-24'</v>
      </c>
    </row>
    <row r="56" spans="1:19" s="23" customFormat="1">
      <c r="A56" t="s">
        <v>973</v>
      </c>
      <c r="B56" s="1">
        <v>43616</v>
      </c>
      <c r="C56" s="2">
        <v>28.56</v>
      </c>
      <c r="D56" t="s">
        <v>1417</v>
      </c>
      <c r="E56" s="13" t="str">
        <f t="shared" si="13"/>
        <v>insert into Dividends(symbol,payment_date,amount,account)values('HA','2019-5-31',28.56,'BRK-54X61101');</v>
      </c>
      <c r="F56"/>
      <c r="G56" s="23" t="str">
        <f t="shared" si="14"/>
        <v>delete from Dividends where symbol='HA' and account='BRK-54X61101' and payment_date='2019-5-31'</v>
      </c>
      <c r="H56"/>
      <c r="I56"/>
      <c r="J56"/>
      <c r="K56"/>
      <c r="L56"/>
      <c r="M56"/>
      <c r="N56"/>
      <c r="O56"/>
      <c r="P56"/>
      <c r="Q56" s="13"/>
      <c r="R56"/>
    </row>
    <row r="57" spans="1:19" s="13" customFormat="1">
      <c r="A57" t="s">
        <v>253</v>
      </c>
      <c r="B57" s="1">
        <v>43630</v>
      </c>
      <c r="C57" s="2">
        <v>57.09</v>
      </c>
      <c r="D57" t="s">
        <v>1417</v>
      </c>
      <c r="E57" s="13" t="str">
        <f t="shared" si="13"/>
        <v>insert into Dividends(symbol,payment_date,amount,account)values('SPKE','2019-6-14',57.09,'BRK-54X61101');</v>
      </c>
      <c r="F57"/>
      <c r="G57" s="23" t="str">
        <f t="shared" si="14"/>
        <v>delete from Dividends where symbol='SPKE' and account='BRK-54X61101' and payment_date='2019-6-14'</v>
      </c>
      <c r="H57"/>
      <c r="I57"/>
      <c r="J57"/>
      <c r="K57"/>
      <c r="L57"/>
      <c r="M57"/>
      <c r="N57"/>
      <c r="O57"/>
      <c r="P57"/>
      <c r="Q57"/>
      <c r="R57"/>
    </row>
    <row r="58" spans="1:19" s="13" customFormat="1">
      <c r="A58" t="s">
        <v>6</v>
      </c>
      <c r="B58" s="1">
        <v>43643</v>
      </c>
      <c r="C58" s="2">
        <v>109.62</v>
      </c>
      <c r="D58" t="s">
        <v>1417</v>
      </c>
      <c r="E58" s="13" t="str">
        <f t="shared" si="13"/>
        <v>insert into Dividends(symbol,payment_date,amount,account)values('GILD','2019-6-27',109.62,'BRK-54X61101');</v>
      </c>
      <c r="F58"/>
      <c r="G58" s="23" t="str">
        <f t="shared" si="14"/>
        <v>delete from Dividends where symbol='GILD' and account='BRK-54X61101' and payment_date='2019-6-27'</v>
      </c>
      <c r="H58"/>
      <c r="I58"/>
      <c r="J58"/>
      <c r="K58"/>
      <c r="L58"/>
      <c r="M58"/>
      <c r="N58"/>
      <c r="O58"/>
      <c r="P58"/>
      <c r="Q58"/>
      <c r="R58"/>
    </row>
    <row r="59" spans="1:19" s="13" customFormat="1">
      <c r="A59" s="1" t="s">
        <v>496</v>
      </c>
      <c r="B59" s="1">
        <v>43644</v>
      </c>
      <c r="C59" s="2">
        <v>63</v>
      </c>
      <c r="D59" t="s">
        <v>1417</v>
      </c>
      <c r="E59" s="13" t="str">
        <f t="shared" si="13"/>
        <v>insert into Dividends(symbol,payment_date,amount,account)values('BIG','2019-6-28',63,'BRK-54X61101');</v>
      </c>
      <c r="F59"/>
      <c r="G59" s="23" t="str">
        <f t="shared" si="14"/>
        <v>delete from Dividends where symbol='BIG' and account='BRK-54X61101' and payment_date='2019-6-28'</v>
      </c>
      <c r="H59"/>
      <c r="I59"/>
      <c r="J59"/>
      <c r="K59"/>
      <c r="L59"/>
      <c r="M59"/>
      <c r="N59"/>
      <c r="O59"/>
      <c r="P59"/>
      <c r="Q59"/>
      <c r="R59"/>
    </row>
    <row r="60" spans="1:19" s="13" customFormat="1">
      <c r="A60" s="1" t="s">
        <v>2</v>
      </c>
      <c r="B60" s="1">
        <v>43677</v>
      </c>
      <c r="C60" s="2">
        <v>28.63</v>
      </c>
      <c r="D60" t="s">
        <v>1417</v>
      </c>
      <c r="E60" s="13" t="str">
        <f t="shared" si="13"/>
        <v>insert into Dividends(symbol,payment_date,amount,account)values('SPY','2019-7-31',28.63,'BRK-54X61101');</v>
      </c>
      <c r="F60"/>
      <c r="G60" s="23" t="str">
        <f t="shared" si="14"/>
        <v>delete from Dividends where symbol='SPY' and account='BRK-54X61101' and payment_date='2019-7-31'</v>
      </c>
      <c r="H60"/>
      <c r="I60"/>
      <c r="J60"/>
      <c r="K60"/>
      <c r="L60"/>
      <c r="M60"/>
      <c r="N60"/>
      <c r="O60"/>
      <c r="P60"/>
      <c r="Q60"/>
      <c r="R60" s="23"/>
    </row>
    <row r="61" spans="1:19" s="13" customFormat="1">
      <c r="A61" s="1" t="s">
        <v>1448</v>
      </c>
      <c r="B61" s="1">
        <v>43679</v>
      </c>
      <c r="C61" s="2">
        <v>83.6</v>
      </c>
      <c r="D61" t="s">
        <v>1417</v>
      </c>
      <c r="E61" s="13" t="str">
        <f t="shared" si="13"/>
        <v>insert into Dividends(symbol,payment_date,amount,account)values('FL','2019-8-2',83.6,'BRK-54X61101');</v>
      </c>
      <c r="F61"/>
      <c r="G61" s="23" t="str">
        <f t="shared" si="14"/>
        <v>delete from Dividends where symbol='FL' and account='BRK-54X61101' and payment_date='2019-8-2'</v>
      </c>
      <c r="H61"/>
      <c r="I61"/>
      <c r="J61"/>
      <c r="K61"/>
      <c r="L61"/>
      <c r="M61"/>
      <c r="N61"/>
      <c r="O61"/>
      <c r="P61"/>
      <c r="Q61" s="23"/>
    </row>
    <row r="62" spans="1:19">
      <c r="A62" s="1" t="s">
        <v>1449</v>
      </c>
      <c r="B62" s="1">
        <v>43686</v>
      </c>
      <c r="C62" s="2">
        <v>39.69</v>
      </c>
      <c r="D62" t="s">
        <v>1417</v>
      </c>
      <c r="E62" s="13" t="str">
        <f t="shared" si="13"/>
        <v>insert into Dividends(symbol,payment_date,amount,account)values('PETS','2019-8-9',39.69,'BRK-54X61101');</v>
      </c>
      <c r="G62" s="23" t="str">
        <f t="shared" si="14"/>
        <v>delete from Dividends where symbol='PETS' and account='BRK-54X61101' and payment_date='2019-8-9'</v>
      </c>
      <c r="R62" s="13"/>
      <c r="S62" s="13"/>
    </row>
    <row r="63" spans="1:19">
      <c r="A63" s="26" t="s">
        <v>973</v>
      </c>
      <c r="B63" s="26">
        <v>43707</v>
      </c>
      <c r="C63" s="14">
        <v>28.56</v>
      </c>
      <c r="D63" t="s">
        <v>1417</v>
      </c>
      <c r="E63" s="13" t="str">
        <f t="shared" si="13"/>
        <v>insert into Dividends(symbol,payment_date,amount,account)values('HA','2019-8-30',28.56,'BRK-54X61101');</v>
      </c>
      <c r="G63" s="23" t="str">
        <f t="shared" si="14"/>
        <v>delete from Dividends where symbol='HA' and account='BRK-54X61101' and payment_date='2019-8-30'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1:19">
      <c r="A64" s="26" t="s">
        <v>253</v>
      </c>
      <c r="B64" s="26">
        <v>43724</v>
      </c>
      <c r="C64" s="14">
        <v>57.09</v>
      </c>
      <c r="D64" t="s">
        <v>1417</v>
      </c>
      <c r="E64" s="13" t="str">
        <f t="shared" si="13"/>
        <v>insert into Dividends(symbol,payment_date,amount,account)values('SPKE','2019-9-16',57.09,'BRK-54X61101');</v>
      </c>
      <c r="G64" s="23" t="str">
        <f t="shared" si="14"/>
        <v>delete from Dividends where symbol='SPKE' and account='BRK-54X61101' and payment_date='2019-9-16'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>
      <c r="A65" s="26" t="s">
        <v>1456</v>
      </c>
      <c r="B65" s="26">
        <v>43731</v>
      </c>
      <c r="C65" s="14">
        <v>44.39</v>
      </c>
      <c r="D65" t="s">
        <v>1417</v>
      </c>
      <c r="E65" s="13" t="str">
        <f t="shared" si="13"/>
        <v>insert into Dividends(symbol,payment_date,amount,account)values('OSB','2019-9-23',44.39,'BRK-54X61101');</v>
      </c>
      <c r="G65" s="23" t="str">
        <f t="shared" si="14"/>
        <v>delete from Dividends where symbol='OSB' and account='BRK-54X61101' and payment_date='2019-9-23'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>
      <c r="A66" s="26" t="s">
        <v>6</v>
      </c>
      <c r="B66" s="1">
        <v>43735</v>
      </c>
      <c r="C66" s="2">
        <v>109.62</v>
      </c>
      <c r="D66" t="s">
        <v>1417</v>
      </c>
      <c r="E66" s="13" t="str">
        <f t="shared" si="13"/>
        <v>insert into Dividends(symbol,payment_date,amount,account)values('GILD','2019-9-27',109.62,'BRK-54X61101');</v>
      </c>
      <c r="G66" s="23" t="str">
        <f t="shared" si="14"/>
        <v>delete from Dividends where symbol='GILD' and account='BRK-54X61101' and payment_date='2019-9-27'</v>
      </c>
      <c r="H66" s="13"/>
    </row>
    <row r="67" spans="1:18">
      <c r="A67" s="26" t="s">
        <v>496</v>
      </c>
      <c r="B67" s="1">
        <v>43735</v>
      </c>
      <c r="C67" s="2">
        <v>63</v>
      </c>
      <c r="D67" t="s">
        <v>1417</v>
      </c>
      <c r="E67" s="13" t="str">
        <f t="shared" si="13"/>
        <v>insert into Dividends(symbol,payment_date,amount,account)values('BIG','2019-9-27',63,'BRK-54X61101');</v>
      </c>
      <c r="G67" s="23" t="str">
        <f t="shared" si="14"/>
        <v>delete from Dividends where symbol='BIG' and account='BRK-54X61101' and payment_date='2019-9-27'</v>
      </c>
      <c r="H67" s="13"/>
    </row>
    <row r="68" spans="1:18">
      <c r="A68" s="26" t="s">
        <v>1457</v>
      </c>
      <c r="B68" s="1">
        <v>43754</v>
      </c>
      <c r="C68" s="2">
        <v>20.7</v>
      </c>
      <c r="D68" t="s">
        <v>1417</v>
      </c>
      <c r="E68" s="13" t="str">
        <f t="shared" si="13"/>
        <v>insert into Dividends(symbol,payment_date,amount,account)values('LRCX','2019-10-16',20.7,'BRK-54X61101');</v>
      </c>
      <c r="G68" s="23" t="str">
        <f t="shared" si="14"/>
        <v>delete from Dividends where symbol='LRCX' and account='BRK-54X61101' and payment_date='2019-10-16'</v>
      </c>
    </row>
    <row r="69" spans="1:18">
      <c r="A69" s="26" t="s">
        <v>2</v>
      </c>
      <c r="B69" s="1">
        <v>43769</v>
      </c>
      <c r="C69" s="2">
        <v>27.67</v>
      </c>
      <c r="D69" t="s">
        <v>1417</v>
      </c>
      <c r="E69" s="13" t="str">
        <f t="shared" si="13"/>
        <v>insert into Dividends(symbol,payment_date,amount,account)values('SPY','2019-10-31',27.67,'BRK-54X61101');</v>
      </c>
      <c r="G69" s="23" t="str">
        <f t="shared" si="14"/>
        <v>delete from Dividends where symbol='SPY' and account='BRK-54X61101' and payment_date='2019-10-31'</v>
      </c>
    </row>
    <row r="70" spans="1:18">
      <c r="A70" s="26" t="s">
        <v>1448</v>
      </c>
      <c r="B70" s="1">
        <v>43770</v>
      </c>
      <c r="C70" s="2">
        <v>102.6</v>
      </c>
      <c r="D70" t="s">
        <v>1417</v>
      </c>
      <c r="E70" s="13" t="str">
        <f t="shared" si="13"/>
        <v>insert into Dividends(symbol,payment_date,amount,account)values('FL','2019-11-1',102.6,'BRK-54X61101');</v>
      </c>
      <c r="G70" s="23" t="str">
        <f t="shared" si="14"/>
        <v>delete from Dividends where symbol='FL' and account='BRK-54X61101' and payment_date='2019-11-1'</v>
      </c>
    </row>
    <row r="71" spans="1:18">
      <c r="A71" s="26" t="s">
        <v>1449</v>
      </c>
      <c r="B71" s="1">
        <v>43784</v>
      </c>
      <c r="C71" s="2">
        <v>39.69</v>
      </c>
      <c r="D71" t="s">
        <v>1417</v>
      </c>
      <c r="E71" s="13" t="str">
        <f t="shared" si="13"/>
        <v>insert into Dividends(symbol,payment_date,amount,account)values('PETS','2019-11-15',39.69,'BRK-54X61101');</v>
      </c>
      <c r="G71" s="23" t="str">
        <f t="shared" si="14"/>
        <v>delete from Dividends where symbol='PETS' and account='BRK-54X61101' and payment_date='2019-11-15'</v>
      </c>
    </row>
    <row r="72" spans="1:18">
      <c r="A72" s="26" t="s">
        <v>973</v>
      </c>
      <c r="B72" s="1">
        <v>43798</v>
      </c>
      <c r="C72" s="2">
        <v>28.56</v>
      </c>
      <c r="D72" t="s">
        <v>1417</v>
      </c>
      <c r="E72" s="13" t="str">
        <f t="shared" si="13"/>
        <v>insert into Dividends(symbol,payment_date,amount,account)values('HA','2019-11-29',28.56,'BRK-54X61101');</v>
      </c>
      <c r="G72" s="23" t="str">
        <f t="shared" si="14"/>
        <v>delete from Dividends where symbol='HA' and account='BRK-54X61101' and payment_date='2019-11-29'</v>
      </c>
    </row>
    <row r="73" spans="1:18">
      <c r="A73" s="26" t="s">
        <v>253</v>
      </c>
      <c r="B73" s="1">
        <v>43815</v>
      </c>
      <c r="C73" s="2">
        <v>101.86</v>
      </c>
      <c r="D73" t="s">
        <v>1417</v>
      </c>
      <c r="E73" s="13" t="str">
        <f t="shared" ref="E73" si="15">"insert into "&amp;$B$1&amp;"(symbol,payment_date,amount,account)values('"&amp;A73&amp;"','"&amp;YEAR(B73)&amp;"-"&amp;MONTH(B73)&amp;"-"&amp;DAY(B73)&amp;"',"&amp;C73&amp;",'"&amp;D73&amp;"');"</f>
        <v>insert into Dividends(symbol,payment_date,amount,account)values('SPKE','2019-12-16',101.86,'BRK-54X61101');</v>
      </c>
      <c r="G73" s="23" t="str">
        <f t="shared" ref="G73" si="16">"delete from "&amp;$B$1&amp;" where symbol='"&amp;A73&amp;"' and account='"&amp;D73&amp;"'"&amp;" and payment_date='"&amp;YEAR(B73)&amp;"-"&amp;MONTH(B73)&amp;"-"&amp;DAY(B73)&amp;"'"</f>
        <v>delete from Dividends where symbol='SPKE' and account='BRK-54X61101' and payment_date='2019-12-16'</v>
      </c>
    </row>
    <row r="74" spans="1:18">
      <c r="A74" s="26" t="s">
        <v>1456</v>
      </c>
      <c r="B74" s="1">
        <v>43822</v>
      </c>
      <c r="C74" s="2">
        <v>22.37</v>
      </c>
      <c r="D74" t="s">
        <v>1417</v>
      </c>
      <c r="E74" s="13" t="str">
        <f t="shared" ref="E74" si="17">"insert into "&amp;$B$1&amp;"(symbol,payment_date,amount,account)values('"&amp;A74&amp;"','"&amp;YEAR(B74)&amp;"-"&amp;MONTH(B74)&amp;"-"&amp;DAY(B74)&amp;"',"&amp;C74&amp;",'"&amp;D74&amp;"');"</f>
        <v>insert into Dividends(symbol,payment_date,amount,account)values('OSB','2019-12-23',22.37,'BRK-54X61101');</v>
      </c>
      <c r="G74" s="23" t="str">
        <f t="shared" ref="G74" si="18">"delete from "&amp;$B$1&amp;" where symbol='"&amp;A74&amp;"' and account='"&amp;D74&amp;"'"&amp;" and payment_date='"&amp;YEAR(B74)&amp;"-"&amp;MONTH(B74)&amp;"-"&amp;DAY(B74)&amp;"'"</f>
        <v>delete from Dividends where symbol='OSB' and account='BRK-54X61101' and payment_date='2019-12-23'</v>
      </c>
    </row>
    <row r="75" spans="1:18">
      <c r="A75" s="26" t="s">
        <v>1461</v>
      </c>
      <c r="B75" s="1">
        <v>43826</v>
      </c>
      <c r="C75" s="2">
        <v>21.6</v>
      </c>
      <c r="D75" t="s">
        <v>1417</v>
      </c>
      <c r="E75" s="13" t="str">
        <f t="shared" ref="E75" si="19">"insert into "&amp;$B$1&amp;"(symbol,payment_date,amount,account)values('"&amp;A75&amp;"','"&amp;YEAR(B75)&amp;"-"&amp;MONTH(B75)&amp;"-"&amp;DAY(B75)&amp;"',"&amp;C75&amp;",'"&amp;D75&amp;"');"</f>
        <v>insert into Dividends(symbol,payment_date,amount,account)values('LMT','2019-12-27',21.6,'BRK-54X61101');</v>
      </c>
      <c r="G75" s="23" t="str">
        <f t="shared" ref="G75" si="20">"delete from "&amp;$B$1&amp;" where symbol='"&amp;A75&amp;"' and account='"&amp;D75&amp;"'"&amp;" and payment_date='"&amp;YEAR(B75)&amp;"-"&amp;MONTH(B75)&amp;"-"&amp;DAY(B75)&amp;"'"</f>
        <v>delete from Dividends where symbol='LMT' and account='BRK-54X61101' and payment_date='2019-12-27'</v>
      </c>
    </row>
    <row r="76" spans="1:18" s="6" customFormat="1">
      <c r="A76" s="26" t="s">
        <v>496</v>
      </c>
      <c r="B76" s="1">
        <v>43829</v>
      </c>
      <c r="C76" s="2">
        <v>63</v>
      </c>
      <c r="D76" t="s">
        <v>1417</v>
      </c>
      <c r="E76" s="13" t="str">
        <f t="shared" ref="E76" si="21">"insert into "&amp;$B$1&amp;"(symbol,payment_date,amount,account)values('"&amp;A76&amp;"','"&amp;YEAR(B76)&amp;"-"&amp;MONTH(B76)&amp;"-"&amp;DAY(B76)&amp;"',"&amp;C76&amp;",'"&amp;D76&amp;"');"</f>
        <v>insert into Dividends(symbol,payment_date,amount,account)values('BIG','2019-12-30',63,'BRK-54X61101');</v>
      </c>
      <c r="F76"/>
      <c r="G76" s="23" t="str">
        <f t="shared" ref="G76" si="22">"delete from "&amp;$B$1&amp;" where symbol='"&amp;A76&amp;"' and account='"&amp;D76&amp;"'"&amp;" and payment_date='"&amp;YEAR(B76)&amp;"-"&amp;MONTH(B76)&amp;"-"&amp;DAY(B76)&amp;"'"</f>
        <v>delete from Dividends where symbol='BIG' and account='BRK-54X61101' and payment_date='2019-12-30'</v>
      </c>
      <c r="H76"/>
      <c r="I76"/>
      <c r="J76"/>
      <c r="K76"/>
      <c r="L76"/>
      <c r="M76"/>
      <c r="N76"/>
      <c r="O76"/>
      <c r="P76"/>
      <c r="Q76"/>
      <c r="R76"/>
    </row>
    <row r="77" spans="1:18">
      <c r="A77" s="26" t="s">
        <v>6</v>
      </c>
      <c r="B77" s="1">
        <v>43819</v>
      </c>
      <c r="C77" s="2">
        <v>109.62</v>
      </c>
      <c r="D77" t="s">
        <v>1417</v>
      </c>
      <c r="E77" s="13" t="str">
        <f t="shared" ref="E77" si="23">"insert into "&amp;$B$1&amp;"(symbol,payment_date,amount,account)values('"&amp;A77&amp;"','"&amp;YEAR(B77)&amp;"-"&amp;MONTH(B77)&amp;"-"&amp;DAY(B77)&amp;"',"&amp;C77&amp;",'"&amp;D77&amp;"');"</f>
        <v>insert into Dividends(symbol,payment_date,amount,account)values('GILD','2019-12-20',109.62,'BRK-54X61101');</v>
      </c>
      <c r="G77" s="23" t="str">
        <f t="shared" ref="G77" si="24">"delete from "&amp;$B$1&amp;" where symbol='"&amp;A77&amp;"' and account='"&amp;D77&amp;"'"&amp;" and payment_date='"&amp;YEAR(B77)&amp;"-"&amp;MONTH(B77)&amp;"-"&amp;DAY(B77)&amp;"'"</f>
        <v>delete from Dividends where symbol='GILD' and account='BRK-54X61101' and payment_date='2019-12-20'</v>
      </c>
    </row>
    <row r="78" spans="1:18">
      <c r="A78" s="26" t="s">
        <v>1457</v>
      </c>
      <c r="B78" s="1">
        <v>43838</v>
      </c>
      <c r="C78" s="2">
        <v>33.35</v>
      </c>
      <c r="D78" t="s">
        <v>1417</v>
      </c>
      <c r="E78" s="13" t="str">
        <f t="shared" ref="E78" si="25">"insert into "&amp;$B$1&amp;"(symbol,payment_date,amount,account)values('"&amp;A78&amp;"','"&amp;YEAR(B78)&amp;"-"&amp;MONTH(B78)&amp;"-"&amp;DAY(B78)&amp;"',"&amp;C78&amp;",'"&amp;D78&amp;"');"</f>
        <v>insert into Dividends(symbol,payment_date,amount,account)values('LRCX','2020-1-8',33.35,'BRK-54X61101');</v>
      </c>
      <c r="G78" s="23" t="str">
        <f t="shared" ref="G78" si="26">"delete from "&amp;$B$1&amp;" where symbol='"&amp;A78&amp;"' and account='"&amp;D78&amp;"'"&amp;" and payment_date='"&amp;YEAR(B78)&amp;"-"&amp;MONTH(B78)&amp;"-"&amp;DAY(B78)&amp;"'"</f>
        <v>delete from Dividends where symbol='LRCX' and account='BRK-54X61101' and payment_date='2020-1-8'</v>
      </c>
    </row>
    <row r="79" spans="1:18">
      <c r="A79" s="26" t="s">
        <v>1462</v>
      </c>
      <c r="B79" s="1">
        <v>43838</v>
      </c>
      <c r="C79" s="2">
        <v>38.35</v>
      </c>
      <c r="D79" t="s">
        <v>1417</v>
      </c>
      <c r="E79" s="13" t="str">
        <f t="shared" ref="E79:E81" si="27">"insert into "&amp;$B$1&amp;"(symbol,payment_date,amount,account)values('"&amp;A79&amp;"','"&amp;YEAR(B79)&amp;"-"&amp;MONTH(B79)&amp;"-"&amp;DAY(B79)&amp;"',"&amp;C79&amp;",'"&amp;D79&amp;"');"</f>
        <v>insert into Dividends(symbol,payment_date,amount,account)values('STX','2020-1-8',38.35,'BRK-54X61101');</v>
      </c>
      <c r="G79" s="23" t="str">
        <f t="shared" ref="G79:G83" si="28">"delete from "&amp;$B$1&amp;" where symbol='"&amp;A79&amp;"' and account='"&amp;D79&amp;"'"&amp;" and payment_date='"&amp;YEAR(B79)&amp;"-"&amp;MONTH(B79)&amp;"-"&amp;DAY(B79)&amp;"'"</f>
        <v>delete from Dividends where symbol='STX' and account='BRK-54X61101' and payment_date='2020-1-8'</v>
      </c>
    </row>
    <row r="80" spans="1:18">
      <c r="A80" s="27" t="s">
        <v>1448</v>
      </c>
      <c r="B80" s="28">
        <v>43861</v>
      </c>
      <c r="C80" s="29">
        <v>102.6</v>
      </c>
      <c r="D80" t="s">
        <v>1417</v>
      </c>
      <c r="E80" s="31" t="str">
        <f t="shared" si="27"/>
        <v>insert into Dividends(symbol,payment_date,amount,account)values('FL','2020-1-31',102.6,'BRK-54X61101');</v>
      </c>
      <c r="F80" s="30"/>
      <c r="G80" s="23" t="str">
        <f t="shared" si="28"/>
        <v>delete from Dividends where symbol='FL' and account='BRK-54X61101' and payment_date='2020-1-31'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>
      <c r="A81" s="27" t="s">
        <v>1449</v>
      </c>
      <c r="B81" s="28">
        <v>43875</v>
      </c>
      <c r="C81" s="29">
        <v>39.69</v>
      </c>
      <c r="D81" t="s">
        <v>1417</v>
      </c>
      <c r="E81" s="31" t="str">
        <f t="shared" si="27"/>
        <v>insert into Dividends(symbol,payment_date,amount,account)values('PETS','2020-2-14',39.69,'BRK-54X61101');</v>
      </c>
      <c r="F81" s="30"/>
      <c r="G81" s="23" t="str">
        <f t="shared" si="28"/>
        <v>delete from Dividends where symbol='PETS' and account='BRK-54X61101' and payment_date='2020-2-14'</v>
      </c>
    </row>
    <row r="82" spans="1:18">
      <c r="A82" s="27" t="s">
        <v>973</v>
      </c>
      <c r="B82" s="28">
        <v>43889</v>
      </c>
      <c r="C82" s="29">
        <v>28.56</v>
      </c>
      <c r="D82" t="s">
        <v>1417</v>
      </c>
      <c r="E82" s="31" t="str">
        <f t="shared" ref="E82" si="29">"insert into "&amp;$B$1&amp;"(symbol,payment_date,amount,account)values('"&amp;A82&amp;"','"&amp;YEAR(B82)&amp;"-"&amp;MONTH(B82)&amp;"-"&amp;DAY(B82)&amp;"',"&amp;C82&amp;",'"&amp;D82&amp;"');"</f>
        <v>insert into Dividends(symbol,payment_date,amount,account)values('HA','2020-2-28',28.56,'BRK-54X61101');</v>
      </c>
      <c r="F82" s="30"/>
      <c r="G82" s="23" t="str">
        <f t="shared" si="28"/>
        <v>delete from Dividends where symbol='HA' and account='BRK-54X61101' and payment_date='2020-2-28'</v>
      </c>
    </row>
    <row r="83" spans="1:18">
      <c r="A83" s="27" t="s">
        <v>1466</v>
      </c>
      <c r="B83" s="28">
        <v>43916</v>
      </c>
      <c r="C83" s="29">
        <v>25.42</v>
      </c>
      <c r="D83" t="s">
        <v>1417</v>
      </c>
      <c r="E83" s="31" t="str">
        <f t="shared" ref="E83" si="30">"insert into "&amp;$B$1&amp;"(symbol,payment_date,amount,account)values('"&amp;A83&amp;"','"&amp;YEAR(B83)&amp;"-"&amp;MONTH(B83)&amp;"-"&amp;DAY(B83)&amp;"',"&amp;C83&amp;",'"&amp;D83&amp;"');"</f>
        <v>insert into Dividends(symbol,payment_date,amount,account)values('QCOM','2020-3-26',25.42,'BRK-54X61101');</v>
      </c>
      <c r="F83" s="30"/>
      <c r="G83" s="23" t="str">
        <f t="shared" si="28"/>
        <v>delete from Dividends where symbol='QCOM' and account='BRK-54X61101' and payment_date='2020-3-26'</v>
      </c>
    </row>
    <row r="84" spans="1:18">
      <c r="A84" s="27" t="s">
        <v>1461</v>
      </c>
      <c r="B84" s="28">
        <v>43917</v>
      </c>
      <c r="C84" s="29">
        <v>21.6</v>
      </c>
      <c r="D84" t="s">
        <v>1417</v>
      </c>
      <c r="E84" s="31" t="str">
        <f t="shared" ref="E84" si="31">"insert into "&amp;$B$1&amp;"(symbol,payment_date,amount,account)values('"&amp;A84&amp;"','"&amp;YEAR(B84)&amp;"-"&amp;MONTH(B84)&amp;"-"&amp;DAY(B84)&amp;"',"&amp;C84&amp;",'"&amp;D84&amp;"');"</f>
        <v>insert into Dividends(symbol,payment_date,amount,account)values('LMT','2020-3-27',21.6,'BRK-54X61101');</v>
      </c>
      <c r="F84" s="30"/>
      <c r="G84" s="23" t="str">
        <f t="shared" ref="G84" si="32">"delete from "&amp;$B$1&amp;" where symbol='"&amp;A84&amp;"' and account='"&amp;D84&amp;"'"&amp;" and payment_date='"&amp;YEAR(B84)&amp;"-"&amp;MONTH(B84)&amp;"-"&amp;DAY(B84)&amp;"'"</f>
        <v>delete from Dividends where symbol='LMT' and account='BRK-54X61101' and payment_date='2020-3-27'</v>
      </c>
    </row>
    <row r="85" spans="1:18">
      <c r="A85" s="27" t="s">
        <v>6</v>
      </c>
      <c r="B85" s="28">
        <v>43920</v>
      </c>
      <c r="C85" s="29">
        <v>118.32</v>
      </c>
      <c r="D85" t="s">
        <v>1417</v>
      </c>
      <c r="E85" s="31" t="str">
        <f t="shared" ref="E85" si="33">"insert into "&amp;$B$1&amp;"(symbol,payment_date,amount,account)values('"&amp;A85&amp;"','"&amp;YEAR(B85)&amp;"-"&amp;MONTH(B85)&amp;"-"&amp;DAY(B85)&amp;"',"&amp;C85&amp;",'"&amp;D85&amp;"');"</f>
        <v>insert into Dividends(symbol,payment_date,amount,account)values('GILD','2020-3-30',118.32,'BRK-54X61101');</v>
      </c>
      <c r="F85" s="30"/>
      <c r="G85" s="23" t="str">
        <f t="shared" ref="G85" si="34">"delete from "&amp;$B$1&amp;" where symbol='"&amp;A85&amp;"' and account='"&amp;D85&amp;"'"&amp;" and payment_date='"&amp;YEAR(B85)&amp;"-"&amp;MONTH(B85)&amp;"-"&amp;DAY(B85)&amp;"'"</f>
        <v>delete from Dividends where symbol='GILD' and account='BRK-54X61101' and payment_date='2020-3-30'</v>
      </c>
    </row>
    <row r="86" spans="1:18" s="13" customFormat="1">
      <c r="A86" s="27" t="s">
        <v>496</v>
      </c>
      <c r="B86" s="28">
        <v>43924</v>
      </c>
      <c r="C86" s="29">
        <v>63</v>
      </c>
      <c r="D86" t="s">
        <v>1417</v>
      </c>
      <c r="E86" s="31" t="str">
        <f t="shared" ref="E86" si="35">"insert into "&amp;$B$1&amp;"(symbol,payment_date,amount,account)values('"&amp;A86&amp;"','"&amp;YEAR(B86)&amp;"-"&amp;MONTH(B86)&amp;"-"&amp;DAY(B86)&amp;"',"&amp;C86&amp;",'"&amp;D86&amp;"');"</f>
        <v>insert into Dividends(symbol,payment_date,amount,account)values('BIG','2020-4-3',63,'BRK-54X61101');</v>
      </c>
      <c r="F86" s="30"/>
      <c r="G86" s="23" t="str">
        <f t="shared" ref="G86" si="36">"delete from "&amp;$B$1&amp;" where symbol='"&amp;A86&amp;"' and account='"&amp;D86&amp;"'"&amp;" and payment_date='"&amp;YEAR(B86)&amp;"-"&amp;MONTH(B86)&amp;"-"&amp;DAY(B86)&amp;"'"</f>
        <v>delete from Dividends where symbol='BIG' and account='BRK-54X61101' and payment_date='2020-4-3'</v>
      </c>
      <c r="H86"/>
      <c r="I86"/>
      <c r="J86"/>
      <c r="K86"/>
      <c r="L86"/>
      <c r="M86"/>
      <c r="N86"/>
      <c r="O86"/>
      <c r="P86"/>
      <c r="Q86"/>
      <c r="R86"/>
    </row>
    <row r="87" spans="1:18" s="13" customFormat="1">
      <c r="A87" s="27" t="s">
        <v>1457</v>
      </c>
      <c r="B87" s="28">
        <v>43929</v>
      </c>
      <c r="C87" s="29">
        <v>33.35</v>
      </c>
      <c r="D87" t="s">
        <v>1417</v>
      </c>
      <c r="E87" s="31" t="str">
        <f t="shared" ref="E87" si="37">"insert into "&amp;$B$1&amp;"(symbol,payment_date,amount,account)values('"&amp;A87&amp;"','"&amp;YEAR(B87)&amp;"-"&amp;MONTH(B87)&amp;"-"&amp;DAY(B87)&amp;"',"&amp;C87&amp;",'"&amp;D87&amp;"');"</f>
        <v>insert into Dividends(symbol,payment_date,amount,account)values('LRCX','2020-4-8',33.35,'BRK-54X61101');</v>
      </c>
      <c r="F87" s="30"/>
      <c r="G87" s="23" t="str">
        <f t="shared" ref="G87" si="38">"delete from "&amp;$B$1&amp;" where symbol='"&amp;A87&amp;"' and account='"&amp;D87&amp;"'"&amp;" and payment_date='"&amp;YEAR(B87)&amp;"-"&amp;MONTH(B87)&amp;"-"&amp;DAY(B87)&amp;"'"</f>
        <v>delete from Dividends where symbol='LRCX' and account='BRK-54X61101' and payment_date='2020-4-8'</v>
      </c>
      <c r="H87"/>
      <c r="I87"/>
      <c r="J87"/>
      <c r="K87"/>
      <c r="L87"/>
      <c r="M87"/>
      <c r="N87"/>
      <c r="O87"/>
      <c r="P87"/>
      <c r="Q87"/>
      <c r="R87"/>
    </row>
    <row r="88" spans="1:18" s="13" customFormat="1">
      <c r="A88" s="27" t="s">
        <v>1462</v>
      </c>
      <c r="B88" s="28">
        <v>43929</v>
      </c>
      <c r="C88" s="29">
        <v>79.95</v>
      </c>
      <c r="D88" t="s">
        <v>1417</v>
      </c>
      <c r="E88" s="31" t="str">
        <f t="shared" ref="E88" si="39">"insert into "&amp;$B$1&amp;"(symbol,payment_date,amount,account)values('"&amp;A88&amp;"','"&amp;YEAR(B88)&amp;"-"&amp;MONTH(B88)&amp;"-"&amp;DAY(B88)&amp;"',"&amp;C88&amp;",'"&amp;D88&amp;"');"</f>
        <v>insert into Dividends(symbol,payment_date,amount,account)values('STX','2020-4-8',79.95,'BRK-54X61101');</v>
      </c>
      <c r="F88" s="30"/>
      <c r="G88" s="23" t="str">
        <f t="shared" ref="G88" si="40">"delete from "&amp;$B$1&amp;" where symbol='"&amp;A88&amp;"' and account='"&amp;D88&amp;"'"&amp;" and payment_date='"&amp;YEAR(B88)&amp;"-"&amp;MONTH(B88)&amp;"-"&amp;DAY(B88)&amp;"'"</f>
        <v>delete from Dividends where symbol='STX' and account='BRK-54X61101' and payment_date='2020-4-8'</v>
      </c>
      <c r="H88"/>
      <c r="I88"/>
      <c r="J88"/>
      <c r="K88"/>
      <c r="L88"/>
      <c r="M88"/>
      <c r="N88"/>
      <c r="O88"/>
      <c r="P88"/>
      <c r="Q88"/>
      <c r="R88"/>
    </row>
    <row r="89" spans="1:18" s="13" customFormat="1">
      <c r="A89" s="26" t="s">
        <v>1448</v>
      </c>
      <c r="B89" s="28">
        <v>43952</v>
      </c>
      <c r="C89" s="29">
        <v>108</v>
      </c>
      <c r="D89" t="s">
        <v>1417</v>
      </c>
      <c r="E89" s="31" t="str">
        <f t="shared" ref="E89" si="41">"insert into "&amp;$B$1&amp;"(symbol,payment_date,amount,account)values('"&amp;A89&amp;"','"&amp;YEAR(B89)&amp;"-"&amp;MONTH(B89)&amp;"-"&amp;DAY(B89)&amp;"',"&amp;C89&amp;",'"&amp;D89&amp;"');"</f>
        <v>insert into Dividends(symbol,payment_date,amount,account)values('FL','2020-5-1',108,'BRK-54X61101');</v>
      </c>
      <c r="F89" s="30"/>
      <c r="G89" s="23" t="str">
        <f t="shared" ref="G89:G126" si="42">"delete from "&amp;$B$1&amp;" where symbol='"&amp;A89&amp;"' and account='"&amp;D89&amp;"'"&amp;" and payment_date='"&amp;YEAR(B89)&amp;"-"&amp;MONTH(B89)&amp;"-"&amp;DAY(B89)&amp;"'"</f>
        <v>delete from Dividends where symbol='FL' and account='BRK-54X61101' and payment_date='2020-5-1'</v>
      </c>
      <c r="H89"/>
      <c r="I89"/>
      <c r="J89"/>
      <c r="K89"/>
      <c r="L89"/>
      <c r="M89"/>
      <c r="N89"/>
      <c r="O89"/>
      <c r="P89"/>
      <c r="Q89"/>
      <c r="R89"/>
    </row>
    <row r="90" spans="1:18" s="13" customFormat="1">
      <c r="A90" s="26" t="s">
        <v>1466</v>
      </c>
      <c r="B90" s="27">
        <v>44007</v>
      </c>
      <c r="C90" s="32">
        <v>26.65</v>
      </c>
      <c r="D90" s="13" t="s">
        <v>1417</v>
      </c>
      <c r="E90" s="31" t="str">
        <f t="shared" ref="E90" si="43">"insert into "&amp;$B$1&amp;"(symbol,payment_date,amount,account)values('"&amp;A90&amp;"','"&amp;YEAR(B90)&amp;"-"&amp;MONTH(B90)&amp;"-"&amp;DAY(B90)&amp;"',"&amp;C90&amp;",'"&amp;D90&amp;"');"</f>
        <v>insert into Dividends(symbol,payment_date,amount,account)values('QCOM','2020-6-25',26.65,'BRK-54X61101');</v>
      </c>
      <c r="F90" s="31"/>
      <c r="G90" s="23" t="str">
        <f t="shared" si="42"/>
        <v>delete from Dividends where symbol='QCOM' and account='BRK-54X61101' and payment_date='2020-6-25'</v>
      </c>
    </row>
    <row r="91" spans="1:18" s="13" customFormat="1">
      <c r="A91" s="26" t="s">
        <v>496</v>
      </c>
      <c r="B91" s="27">
        <v>44008</v>
      </c>
      <c r="C91" s="32">
        <v>63</v>
      </c>
      <c r="D91" s="13" t="s">
        <v>1417</v>
      </c>
      <c r="E91" s="31" t="str">
        <f t="shared" ref="E91" si="44">"insert into "&amp;$B$1&amp;"(symbol,payment_date,amount,account)values('"&amp;A91&amp;"','"&amp;YEAR(B91)&amp;"-"&amp;MONTH(B91)&amp;"-"&amp;DAY(B91)&amp;"',"&amp;C91&amp;",'"&amp;D91&amp;"');"</f>
        <v>insert into Dividends(symbol,payment_date,amount,account)values('BIG','2020-6-26',63,'BRK-54X61101');</v>
      </c>
      <c r="F91" s="31"/>
      <c r="G91" s="23" t="str">
        <f t="shared" si="42"/>
        <v>delete from Dividends where symbol='BIG' and account='BRK-54X61101' and payment_date='2020-6-26'</v>
      </c>
    </row>
    <row r="92" spans="1:18" s="13" customFormat="1">
      <c r="A92" s="26" t="s">
        <v>1461</v>
      </c>
      <c r="B92" s="27">
        <v>44008</v>
      </c>
      <c r="C92" s="32">
        <v>50.4</v>
      </c>
      <c r="D92" s="13" t="s">
        <v>1417</v>
      </c>
      <c r="E92" s="31" t="str">
        <f t="shared" ref="E92" si="45">"insert into "&amp;$B$1&amp;"(symbol,payment_date,amount,account)values('"&amp;A92&amp;"','"&amp;YEAR(B92)&amp;"-"&amp;MONTH(B92)&amp;"-"&amp;DAY(B92)&amp;"',"&amp;C92&amp;",'"&amp;D92&amp;"');"</f>
        <v>insert into Dividends(symbol,payment_date,amount,account)values('LMT','2020-6-26',50.4,'BRK-54X61101');</v>
      </c>
      <c r="F92" s="31"/>
      <c r="G92" s="23" t="str">
        <f t="shared" si="42"/>
        <v>delete from Dividends where symbol='LMT' and account='BRK-54X61101' and payment_date='2020-6-26'</v>
      </c>
    </row>
    <row r="93" spans="1:18" s="13" customFormat="1">
      <c r="A93" s="26" t="s">
        <v>6</v>
      </c>
      <c r="B93" s="27">
        <v>44011</v>
      </c>
      <c r="C93" s="32">
        <v>118.32</v>
      </c>
      <c r="D93" s="13" t="s">
        <v>1417</v>
      </c>
      <c r="E93" s="31" t="str">
        <f t="shared" ref="E93" si="46">"insert into "&amp;$B$1&amp;"(symbol,payment_date,amount,account)values('"&amp;A93&amp;"','"&amp;YEAR(B93)&amp;"-"&amp;MONTH(B93)&amp;"-"&amp;DAY(B93)&amp;"',"&amp;C93&amp;",'"&amp;D93&amp;"');"</f>
        <v>insert into Dividends(symbol,payment_date,amount,account)values('GILD','2020-6-29',118.32,'BRK-54X61101');</v>
      </c>
      <c r="F93" s="31"/>
      <c r="G93" s="23" t="str">
        <f t="shared" si="42"/>
        <v>delete from Dividends where symbol='GILD' and account='BRK-54X61101' and payment_date='2020-6-29'</v>
      </c>
    </row>
    <row r="94" spans="1:18">
      <c r="A94" s="26" t="s">
        <v>1457</v>
      </c>
      <c r="B94" s="27">
        <v>44020</v>
      </c>
      <c r="C94" s="32">
        <v>33.35</v>
      </c>
      <c r="D94" s="13" t="s">
        <v>1417</v>
      </c>
      <c r="E94" s="31" t="str">
        <f t="shared" ref="E94" si="47">"insert into "&amp;$B$1&amp;"(symbol,payment_date,amount,account)values('"&amp;A94&amp;"','"&amp;YEAR(B94)&amp;"-"&amp;MONTH(B94)&amp;"-"&amp;DAY(B94)&amp;"',"&amp;C94&amp;",'"&amp;D94&amp;"');"</f>
        <v>insert into Dividends(symbol,payment_date,amount,account)values('LRCX','2020-7-8',33.35,'BRK-54X61101');</v>
      </c>
      <c r="F94" s="31"/>
      <c r="G94" s="23" t="str">
        <f t="shared" si="42"/>
        <v>delete from Dividends where symbol='LRCX' and account='BRK-54X61101' and payment_date='2020-7-8'</v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>
      <c r="A95" s="26" t="s">
        <v>1462</v>
      </c>
      <c r="B95" s="27">
        <v>44020</v>
      </c>
      <c r="C95" s="32">
        <v>79.95</v>
      </c>
      <c r="D95" s="13" t="s">
        <v>1417</v>
      </c>
      <c r="E95" s="31" t="str">
        <f t="shared" ref="E95" si="48">"insert into "&amp;$B$1&amp;"(symbol,payment_date,amount,account)values('"&amp;A95&amp;"','"&amp;YEAR(B95)&amp;"-"&amp;MONTH(B95)&amp;"-"&amp;DAY(B95)&amp;"',"&amp;C95&amp;",'"&amp;D95&amp;"');"</f>
        <v>insert into Dividends(symbol,payment_date,amount,account)values('STX','2020-7-8',79.95,'BRK-54X61101');</v>
      </c>
      <c r="F95" s="31"/>
      <c r="G95" s="23" t="str">
        <f t="shared" si="42"/>
        <v>delete from Dividends where symbol='STX' and account='BRK-54X61101' and payment_date='2020-7-8'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>
      <c r="A96" s="26" t="s">
        <v>1466</v>
      </c>
      <c r="B96" s="27">
        <v>44098</v>
      </c>
      <c r="C96" s="32">
        <v>26.65</v>
      </c>
      <c r="D96" s="13" t="s">
        <v>1417</v>
      </c>
      <c r="E96" s="31" t="str">
        <f t="shared" ref="E96" si="49">"insert into "&amp;$B$1&amp;"(symbol,payment_date,amount,account)values('"&amp;A96&amp;"','"&amp;YEAR(B96)&amp;"-"&amp;MONTH(B96)&amp;"-"&amp;DAY(B96)&amp;"',"&amp;C96&amp;",'"&amp;D96&amp;"');"</f>
        <v>insert into Dividends(symbol,payment_date,amount,account)values('QCOM','2020-9-24',26.65,'BRK-54X61101');</v>
      </c>
      <c r="F96" s="31"/>
      <c r="G96" s="23" t="str">
        <f t="shared" si="42"/>
        <v>delete from Dividends where symbol='QCOM' and account='BRK-54X61101' and payment_date='2020-9-24'</v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>
      <c r="A97" s="26" t="s">
        <v>1461</v>
      </c>
      <c r="B97" s="27">
        <v>44099</v>
      </c>
      <c r="C97" s="32">
        <v>50.4</v>
      </c>
      <c r="D97" s="13" t="s">
        <v>1417</v>
      </c>
      <c r="E97" s="31" t="str">
        <f t="shared" ref="E97" si="50">"insert into "&amp;$B$1&amp;"(symbol,payment_date,amount,account)values('"&amp;A97&amp;"','"&amp;YEAR(B97)&amp;"-"&amp;MONTH(B97)&amp;"-"&amp;DAY(B97)&amp;"',"&amp;C97&amp;",'"&amp;D97&amp;"');"</f>
        <v>insert into Dividends(symbol,payment_date,amount,account)values('LMT','2020-9-25',50.4,'BRK-54X61101');</v>
      </c>
      <c r="F97" s="31"/>
      <c r="G97" s="23" t="str">
        <f t="shared" si="42"/>
        <v>delete from Dividends where symbol='LMT' and account='BRK-54X61101' and payment_date='2020-9-25'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>
      <c r="A98" s="26" t="s">
        <v>1462</v>
      </c>
      <c r="B98" s="28">
        <v>44111</v>
      </c>
      <c r="C98" s="29">
        <v>79.95</v>
      </c>
      <c r="D98" s="13" t="s">
        <v>1417</v>
      </c>
      <c r="E98" s="31" t="str">
        <f t="shared" ref="E98" si="51">"insert into "&amp;$B$1&amp;"(symbol,payment_date,amount,account)values('"&amp;A98&amp;"','"&amp;YEAR(B98)&amp;"-"&amp;MONTH(B98)&amp;"-"&amp;DAY(B98)&amp;"',"&amp;C98&amp;",'"&amp;D98&amp;"');"</f>
        <v>insert into Dividends(symbol,payment_date,amount,account)values('STX','2020-10-7',79.95,'BRK-54X61101');</v>
      </c>
      <c r="F98" s="30"/>
      <c r="G98" s="23" t="str">
        <f t="shared" si="42"/>
        <v>delete from Dividends where symbol='STX' and account='BRK-54X61101' and payment_date='2020-10-7'</v>
      </c>
    </row>
    <row r="99" spans="1:18">
      <c r="A99" s="26" t="s">
        <v>1448</v>
      </c>
      <c r="B99" s="28">
        <v>44134</v>
      </c>
      <c r="C99" s="29">
        <v>40.5</v>
      </c>
      <c r="D99" s="13" t="s">
        <v>1417</v>
      </c>
      <c r="E99" s="31" t="str">
        <f t="shared" ref="E99:E126" si="52">"insert into "&amp;$B$1&amp;"(symbol,payment_date,amount,account)values('"&amp;A99&amp;"','"&amp;YEAR(B99)&amp;"-"&amp;MONTH(B99)&amp;"-"&amp;DAY(B99)&amp;"',"&amp;C99&amp;",'"&amp;D99&amp;"');"</f>
        <v>insert into Dividends(symbol,payment_date,amount,account)values('FL','2020-10-30',40.5,'BRK-54X61101');</v>
      </c>
      <c r="F99" s="30"/>
      <c r="G99" s="23" t="str">
        <f t="shared" si="42"/>
        <v>delete from Dividends where symbol='FL' and account='BRK-54X61101' and payment_date='2020-10-30'</v>
      </c>
    </row>
    <row r="100" spans="1:18">
      <c r="A100" s="26" t="s">
        <v>1480</v>
      </c>
      <c r="B100" s="28">
        <v>44350</v>
      </c>
      <c r="C100" s="29">
        <v>2.23</v>
      </c>
      <c r="D100" s="13" t="s">
        <v>1417</v>
      </c>
      <c r="E100" s="31" t="str">
        <f t="shared" si="52"/>
        <v>insert into Dividends(symbol,payment_date,amount,account)values('MTDR','2021-6-3',2.23,'BRK-54X61101');</v>
      </c>
      <c r="F100" s="30"/>
      <c r="G100" s="23" t="str">
        <f t="shared" si="42"/>
        <v>delete from Dividends where symbol='MTDR' and account='BRK-54X61101' and payment_date='2021-6-3'</v>
      </c>
    </row>
    <row r="101" spans="1:18">
      <c r="A101" s="26" t="s">
        <v>1481</v>
      </c>
      <c r="B101" s="28">
        <v>44356</v>
      </c>
      <c r="C101" s="29">
        <v>62.5</v>
      </c>
      <c r="D101" s="13" t="s">
        <v>1417</v>
      </c>
      <c r="E101" s="31" t="str">
        <f t="shared" si="52"/>
        <v>insert into Dividends(symbol,payment_date,amount,account)values('DAC','2021-6-9',62.5,'BRK-54X61101');</v>
      </c>
      <c r="F101" s="30"/>
      <c r="G101" s="23" t="str">
        <f t="shared" si="42"/>
        <v>delete from Dividends where symbol='DAC' and account='BRK-54X61101' and payment_date='2021-6-9'</v>
      </c>
    </row>
    <row r="102" spans="1:18">
      <c r="A102" s="26" t="s">
        <v>1482</v>
      </c>
      <c r="B102" s="28">
        <v>44379</v>
      </c>
      <c r="C102" s="29">
        <v>1.21</v>
      </c>
      <c r="D102" s="13" t="s">
        <v>1417</v>
      </c>
      <c r="E102" s="31" t="str">
        <f t="shared" si="52"/>
        <v>insert into Dividends(symbol,payment_date,amount,account)values('CPG','2021-7-2',1.21,'BRK-54X61101');</v>
      </c>
      <c r="F102" s="30"/>
      <c r="G102" s="23" t="str">
        <f t="shared" si="42"/>
        <v>delete from Dividends where symbol='CPG' and account='BRK-54X61101' and payment_date='2021-7-2'</v>
      </c>
    </row>
    <row r="103" spans="1:18">
      <c r="A103" s="26" t="s">
        <v>1504</v>
      </c>
      <c r="B103" s="28">
        <v>44419</v>
      </c>
      <c r="C103" s="29">
        <v>22.28</v>
      </c>
      <c r="D103" s="13" t="s">
        <v>1417</v>
      </c>
      <c r="E103" s="31" t="str">
        <f t="shared" si="52"/>
        <v>insert into Dividends(symbol,payment_date,amount,account)values('NUE','2021-8-11',22.28,'BRK-54X61101');</v>
      </c>
      <c r="F103" s="30"/>
      <c r="G103" s="23" t="str">
        <f t="shared" si="42"/>
        <v>delete from Dividends where symbol='NUE' and account='BRK-54X61101' and payment_date='2021-8-11'</v>
      </c>
    </row>
    <row r="104" spans="1:18">
      <c r="A104" s="26" t="s">
        <v>1505</v>
      </c>
      <c r="B104" s="28">
        <v>44441</v>
      </c>
      <c r="C104" s="29">
        <v>104</v>
      </c>
      <c r="D104" s="13" t="s">
        <v>1417</v>
      </c>
      <c r="E104" s="31" t="str">
        <f t="shared" si="52"/>
        <v>insert into Dividends(symbol,payment_date,amount,account)values('GOGL','2021-9-2',104,'BRK-54X61101');</v>
      </c>
      <c r="F104" s="30"/>
      <c r="G104" s="23" t="str">
        <f t="shared" si="42"/>
        <v>delete from Dividends where symbol='GOGL' and account='BRK-54X61101' and payment_date='2021-9-2'</v>
      </c>
    </row>
    <row r="105" spans="1:18">
      <c r="A105" s="27" t="s">
        <v>1515</v>
      </c>
      <c r="B105" s="28">
        <v>44582</v>
      </c>
      <c r="C105" s="29">
        <v>0.32</v>
      </c>
      <c r="D105" s="13" t="s">
        <v>1417</v>
      </c>
      <c r="E105" s="31" t="str">
        <f t="shared" si="52"/>
        <v>insert into Dividends(symbol,payment_date,amount,account)values('WIRE','2022-1-21',0.32,'BRK-54X61101');</v>
      </c>
      <c r="F105" s="30"/>
      <c r="G105" s="23" t="str">
        <f t="shared" si="42"/>
        <v>delete from Dividends where symbol='WIRE' and account='BRK-54X61101' and payment_date='2022-1-21'</v>
      </c>
    </row>
    <row r="106" spans="1:18">
      <c r="A106" s="27" t="s">
        <v>1516</v>
      </c>
      <c r="B106" s="1">
        <v>44656</v>
      </c>
      <c r="C106" s="2">
        <v>25.65</v>
      </c>
      <c r="D106" s="13" t="s">
        <v>1417</v>
      </c>
      <c r="E106" s="31" t="str">
        <f t="shared" si="52"/>
        <v>insert into Dividends(symbol,payment_date,amount,account)values('EPC','2022-4-5',25.65,'BRK-54X61101');</v>
      </c>
      <c r="G106" s="23" t="str">
        <f t="shared" si="42"/>
        <v>delete from Dividends where symbol='EPC' and account='BRK-54X61101' and payment_date='2022-4-5'</v>
      </c>
    </row>
    <row r="107" spans="1:18">
      <c r="A107" s="27" t="s">
        <v>1515</v>
      </c>
      <c r="B107" s="1">
        <v>44665</v>
      </c>
      <c r="C107" s="2">
        <v>0.32</v>
      </c>
      <c r="D107" s="13" t="s">
        <v>1417</v>
      </c>
      <c r="E107" s="31" t="str">
        <f t="shared" si="52"/>
        <v>insert into Dividends(symbol,payment_date,amount,account)values('WIRE','2022-4-14',0.32,'BRK-54X61101');</v>
      </c>
      <c r="G107" s="23" t="str">
        <f t="shared" si="42"/>
        <v>delete from Dividends where symbol='WIRE' and account='BRK-54X61101' and payment_date='2022-4-14'</v>
      </c>
      <c r="R107" s="13"/>
    </row>
    <row r="108" spans="1:18">
      <c r="A108" s="27" t="s">
        <v>1517</v>
      </c>
      <c r="B108" s="1">
        <v>44708</v>
      </c>
      <c r="C108" s="2">
        <v>13.25</v>
      </c>
      <c r="D108" s="13" t="s">
        <v>1417</v>
      </c>
      <c r="E108" s="31" t="str">
        <f t="shared" si="52"/>
        <v>insert into Dividends(symbol,payment_date,amount,account)values('HP','2022-5-27',13.25,'BRK-54X61101');</v>
      </c>
      <c r="G108" s="23" t="str">
        <f t="shared" si="42"/>
        <v>delete from Dividends where symbol='HP' and account='BRK-54X61101' and payment_date='2022-5-27'</v>
      </c>
      <c r="R108" s="13"/>
    </row>
    <row r="109" spans="1:18">
      <c r="A109" s="27" t="s">
        <v>1518</v>
      </c>
      <c r="B109" s="1">
        <v>44713</v>
      </c>
      <c r="C109" s="2">
        <v>10.7</v>
      </c>
      <c r="D109" s="13" t="s">
        <v>1417</v>
      </c>
      <c r="E109" s="31" t="str">
        <f t="shared" si="52"/>
        <v>insert into Dividends(symbol,payment_date,amount,account)values('F','2022-6-1',10.7,'BRK-54X61101');</v>
      </c>
      <c r="G109" s="23" t="str">
        <f t="shared" si="42"/>
        <v>delete from Dividends where symbol='F' and account='BRK-54X61101' and payment_date='2022-6-1'</v>
      </c>
      <c r="R109" s="13"/>
    </row>
    <row r="110" spans="1:18">
      <c r="A110" s="27" t="s">
        <v>1519</v>
      </c>
      <c r="B110" s="1">
        <v>44719</v>
      </c>
      <c r="C110" s="2">
        <v>0.63</v>
      </c>
      <c r="D110" s="13" t="s">
        <v>1417</v>
      </c>
      <c r="E110" s="31" t="str">
        <f t="shared" si="52"/>
        <v>insert into Dividends(symbol,payment_date,amount,account)values('BIL','2022-6-7',0.63,'BRK-54X61101');</v>
      </c>
      <c r="G110" s="23" t="str">
        <f t="shared" si="42"/>
        <v>delete from Dividends where symbol='BIL' and account='BRK-54X61101' and payment_date='2022-6-7'</v>
      </c>
      <c r="R110" s="13"/>
    </row>
    <row r="111" spans="1:18">
      <c r="A111" s="27" t="s">
        <v>67</v>
      </c>
      <c r="B111" s="1">
        <v>44728</v>
      </c>
      <c r="C111" s="2">
        <v>6.45</v>
      </c>
      <c r="D111" s="13" t="s">
        <v>1417</v>
      </c>
      <c r="E111" s="31" t="str">
        <f t="shared" si="52"/>
        <v>insert into Dividends(symbol,payment_date,amount,account)values('MOS','2022-6-16',6.45,'BRK-54X61101');</v>
      </c>
      <c r="G111" s="23" t="str">
        <f t="shared" si="42"/>
        <v>delete from Dividends where symbol='MOS' and account='BRK-54X61101' and payment_date='2022-6-16'</v>
      </c>
      <c r="R111" s="13"/>
    </row>
    <row r="112" spans="1:18">
      <c r="A112" s="27" t="s">
        <v>1519</v>
      </c>
      <c r="B112" s="1">
        <v>44750</v>
      </c>
      <c r="C112" s="2">
        <v>1.06</v>
      </c>
      <c r="D112" s="13" t="s">
        <v>1417</v>
      </c>
      <c r="E112" s="31" t="str">
        <f t="shared" si="52"/>
        <v>insert into Dividends(symbol,payment_date,amount,account)values('BIL','2022-7-8',1.06,'BRK-54X61101');</v>
      </c>
      <c r="G112" s="23" t="str">
        <f t="shared" si="42"/>
        <v>delete from Dividends where symbol='BIL' and account='BRK-54X61101' and payment_date='2022-7-8'</v>
      </c>
      <c r="R112" s="13"/>
    </row>
    <row r="113" spans="1:18">
      <c r="A113" s="27" t="s">
        <v>1519</v>
      </c>
      <c r="B113" s="1">
        <v>44778</v>
      </c>
      <c r="C113" s="2">
        <v>2.9</v>
      </c>
      <c r="D113" s="13" t="s">
        <v>1417</v>
      </c>
      <c r="E113" s="31" t="str">
        <f t="shared" si="52"/>
        <v>insert into Dividends(symbol,payment_date,amount,account)values('BIL','2022-8-5',2.9,'BRK-54X61101');</v>
      </c>
      <c r="G113" s="23" t="str">
        <f t="shared" si="42"/>
        <v>delete from Dividends where symbol='BIL' and account='BRK-54X61101' and payment_date='2022-8-5'</v>
      </c>
      <c r="R113" s="13"/>
    </row>
    <row r="114" spans="1:18">
      <c r="A114" s="27" t="s">
        <v>1519</v>
      </c>
      <c r="B114" s="1">
        <v>44812</v>
      </c>
      <c r="C114" s="2">
        <v>4.1500000000000004</v>
      </c>
      <c r="D114" s="13" t="s">
        <v>1417</v>
      </c>
      <c r="E114" s="31" t="str">
        <f t="shared" si="52"/>
        <v>insert into Dividends(symbol,payment_date,amount,account)values('BIL','2022-9-8',4.15,'BRK-54X61101');</v>
      </c>
      <c r="G114" s="23" t="str">
        <f t="shared" si="42"/>
        <v>delete from Dividends where symbol='BIL' and account='BRK-54X61101' and payment_date='2022-9-8'</v>
      </c>
      <c r="R114" s="13"/>
    </row>
    <row r="115" spans="1:18">
      <c r="A115" s="27" t="s">
        <v>1519</v>
      </c>
      <c r="B115" s="1">
        <v>44841</v>
      </c>
      <c r="C115" s="2">
        <v>4.66</v>
      </c>
      <c r="D115" s="13" t="s">
        <v>1417</v>
      </c>
      <c r="E115" s="31" t="str">
        <f t="shared" si="52"/>
        <v>insert into Dividends(symbol,payment_date,amount,account)values('BIL','2022-10-7',4.66,'BRK-54X61101');</v>
      </c>
      <c r="G115" s="23" t="str">
        <f t="shared" si="42"/>
        <v>delete from Dividends where symbol='BIL' and account='BRK-54X61101' and payment_date='2022-10-7'</v>
      </c>
      <c r="R115" s="13"/>
    </row>
    <row r="116" spans="1:18">
      <c r="A116" s="27" t="s">
        <v>1519</v>
      </c>
      <c r="B116" s="1">
        <v>44872</v>
      </c>
      <c r="C116" s="2">
        <v>6.23</v>
      </c>
      <c r="D116" s="13" t="s">
        <v>1417</v>
      </c>
      <c r="E116" s="31" t="str">
        <f t="shared" si="52"/>
        <v>insert into Dividends(symbol,payment_date,amount,account)values('BIL','2022-11-7',6.23,'BRK-54X61101');</v>
      </c>
      <c r="G116" s="23" t="str">
        <f t="shared" si="42"/>
        <v>delete from Dividends where symbol='BIL' and account='BRK-54X61101' and payment_date='2022-11-7'</v>
      </c>
      <c r="R116" s="13"/>
    </row>
    <row r="117" spans="1:18">
      <c r="A117" s="27" t="s">
        <v>1519</v>
      </c>
      <c r="B117" s="1">
        <v>44902</v>
      </c>
      <c r="C117" s="2">
        <v>7.81</v>
      </c>
      <c r="D117" s="13" t="s">
        <v>1417</v>
      </c>
      <c r="E117" s="31" t="str">
        <f t="shared" si="52"/>
        <v>insert into Dividends(symbol,payment_date,amount,account)values('BIL','2022-12-7',7.81,'BRK-54X61101');</v>
      </c>
      <c r="G117" s="23" t="str">
        <f t="shared" si="42"/>
        <v>delete from Dividends where symbol='BIL' and account='BRK-54X61101' and payment_date='2022-12-7'</v>
      </c>
      <c r="R117" s="13"/>
    </row>
    <row r="118" spans="1:18">
      <c r="A118" s="27" t="s">
        <v>1520</v>
      </c>
      <c r="B118" s="26">
        <v>44917</v>
      </c>
      <c r="C118" s="2">
        <v>41</v>
      </c>
      <c r="D118" s="13" t="s">
        <v>1417</v>
      </c>
      <c r="E118" s="31" t="str">
        <f t="shared" si="52"/>
        <v>insert into Dividends(symbol,payment_date,amount,account)values('INSW','2022-12-22',41,'BRK-54X61101');</v>
      </c>
      <c r="G118" s="23" t="str">
        <f t="shared" si="42"/>
        <v>delete from Dividends where symbol='INSW' and account='BRK-54X61101' and payment_date='2022-12-22'</v>
      </c>
      <c r="R118" s="13"/>
    </row>
    <row r="119" spans="1:18">
      <c r="A119" s="27" t="s">
        <v>1520</v>
      </c>
      <c r="B119" s="1">
        <v>44917</v>
      </c>
      <c r="C119" s="2">
        <v>4.92</v>
      </c>
      <c r="D119" s="13" t="s">
        <v>1417</v>
      </c>
      <c r="E119" s="31" t="str">
        <f t="shared" si="52"/>
        <v>insert into Dividends(symbol,payment_date,amount,account)values('INSW','2022-12-22',4.92,'BRK-54X61101');</v>
      </c>
      <c r="G119" s="23" t="str">
        <f t="shared" si="42"/>
        <v>delete from Dividends where symbol='INSW' and account='BRK-54X61101' and payment_date='2022-12-22'</v>
      </c>
      <c r="R119" s="13"/>
    </row>
    <row r="120" spans="1:18">
      <c r="A120" s="27" t="s">
        <v>1519</v>
      </c>
      <c r="B120" s="1">
        <v>44918</v>
      </c>
      <c r="C120" s="2">
        <v>5.43</v>
      </c>
      <c r="D120" s="13" t="s">
        <v>1417</v>
      </c>
      <c r="E120" s="31" t="str">
        <f t="shared" si="52"/>
        <v>insert into Dividends(symbol,payment_date,amount,account)values('BIL','2022-12-23',5.43,'BRK-54X61101');</v>
      </c>
      <c r="G120" s="23" t="str">
        <f t="shared" si="42"/>
        <v>delete from Dividends where symbol='BIL' and account='BRK-54X61101' and payment_date='2022-12-23'</v>
      </c>
      <c r="R120" s="13"/>
    </row>
    <row r="121" spans="1:18">
      <c r="A121" s="27" t="s">
        <v>1519</v>
      </c>
      <c r="B121" s="1">
        <v>44964</v>
      </c>
      <c r="C121" s="2">
        <v>3.36</v>
      </c>
      <c r="D121" s="13" t="s">
        <v>1417</v>
      </c>
      <c r="E121" s="31" t="str">
        <f t="shared" si="52"/>
        <v>insert into Dividends(symbol,payment_date,amount,account)values('BIL','2023-2-7',3.36,'BRK-54X61101');</v>
      </c>
      <c r="G121" s="23" t="str">
        <f t="shared" si="42"/>
        <v>delete from Dividends where symbol='BIL' and account='BRK-54X61101' and payment_date='2023-2-7'</v>
      </c>
      <c r="R121" s="13"/>
    </row>
    <row r="122" spans="1:18">
      <c r="A122" s="27" t="s">
        <v>1521</v>
      </c>
      <c r="B122" s="1">
        <v>45014</v>
      </c>
      <c r="C122" s="2">
        <v>0.19</v>
      </c>
      <c r="D122" s="13" t="s">
        <v>1417</v>
      </c>
      <c r="E122" s="31" t="str">
        <f t="shared" si="52"/>
        <v>insert into Dividends(symbol,payment_date,amount,account)values('PVH','2023-3-29',0.19,'BRK-54X61101');</v>
      </c>
      <c r="G122" s="23" t="str">
        <f t="shared" si="42"/>
        <v>delete from Dividends where symbol='PVH' and account='BRK-54X61101' and payment_date='2023-3-29'</v>
      </c>
      <c r="R122" s="13"/>
    </row>
    <row r="123" spans="1:18">
      <c r="A123" s="27" t="s">
        <v>1522</v>
      </c>
      <c r="B123" s="1">
        <v>45083</v>
      </c>
      <c r="C123" s="2">
        <v>2.5</v>
      </c>
      <c r="D123" s="13" t="s">
        <v>1417</v>
      </c>
      <c r="E123" s="31" t="str">
        <f t="shared" si="52"/>
        <v>insert into Dividends(symbol,payment_date,amount,account)values('WYNN','2023-6-6',2.5,'BRK-54X61101');</v>
      </c>
      <c r="G123" s="23" t="str">
        <f t="shared" si="42"/>
        <v>delete from Dividends where symbol='WYNN' and account='BRK-54X61101' and payment_date='2023-6-6'</v>
      </c>
      <c r="R123" s="13"/>
    </row>
    <row r="124" spans="1:18">
      <c r="A124" s="27" t="s">
        <v>1523</v>
      </c>
      <c r="B124" s="1">
        <v>45194</v>
      </c>
      <c r="C124" s="2">
        <v>17.98</v>
      </c>
      <c r="D124" s="13" t="s">
        <v>1417</v>
      </c>
      <c r="E124" s="31" t="str">
        <f t="shared" si="52"/>
        <v>insert into Dividends(symbol,payment_date,amount,account)values('XP','2023-9-25',17.98,'BRK-54X61101');</v>
      </c>
      <c r="G124" s="23" t="str">
        <f t="shared" si="42"/>
        <v>delete from Dividends where symbol='XP' and account='BRK-54X61101' and payment_date='2023-9-25'</v>
      </c>
      <c r="R124" s="13"/>
    </row>
    <row r="125" spans="1:18">
      <c r="A125" s="27" t="s">
        <v>1523</v>
      </c>
      <c r="B125" s="1">
        <v>45201</v>
      </c>
      <c r="C125" s="2">
        <v>0.15</v>
      </c>
      <c r="D125" s="13" t="s">
        <v>1417</v>
      </c>
      <c r="E125" s="31" t="str">
        <f t="shared" si="52"/>
        <v>insert into Dividends(symbol,payment_date,amount,account)values('XP','2023-10-2',0.15,'BRK-54X61101');</v>
      </c>
      <c r="G125" s="23" t="str">
        <f t="shared" si="42"/>
        <v>delete from Dividends where symbol='XP' and account='BRK-54X61101' and payment_date='2023-10-2'</v>
      </c>
      <c r="R125" s="13"/>
    </row>
    <row r="126" spans="1:18">
      <c r="A126" s="27" t="s">
        <v>1479</v>
      </c>
      <c r="B126" s="1">
        <v>45267</v>
      </c>
      <c r="C126" s="2">
        <v>4.7</v>
      </c>
      <c r="D126" s="13" t="s">
        <v>1417</v>
      </c>
      <c r="E126" s="31" t="str">
        <f t="shared" si="52"/>
        <v>insert into Dividends(symbol,payment_date,amount,account)values('NEAR','2023-12-7',4.7,'BRK-54X61101');</v>
      </c>
      <c r="G126" s="23" t="str">
        <f t="shared" si="42"/>
        <v>delete from Dividends where symbol='NEAR' and account='BRK-54X61101' and payment_date='2023-12-7'</v>
      </c>
      <c r="R126" s="13"/>
    </row>
    <row r="127" spans="1:18">
      <c r="R127" s="13"/>
    </row>
    <row r="128" spans="1:18">
      <c r="R128" s="13"/>
    </row>
    <row r="129" spans="1:18">
      <c r="R129" s="13"/>
    </row>
    <row r="130" spans="1:18">
      <c r="R130" s="13"/>
    </row>
    <row r="131" spans="1:18">
      <c r="R131" s="13"/>
    </row>
    <row r="132" spans="1:18">
      <c r="R132" s="13"/>
    </row>
    <row r="133" spans="1:18">
      <c r="R133" s="13"/>
    </row>
    <row r="134" spans="1:18">
      <c r="R134" s="13"/>
    </row>
    <row r="135" spans="1:18">
      <c r="R135" s="13"/>
    </row>
    <row r="136" spans="1:18">
      <c r="A136" s="6" t="s">
        <v>1418</v>
      </c>
      <c r="B136" s="6" t="s">
        <v>1419</v>
      </c>
      <c r="C136" s="7" t="s">
        <v>1420</v>
      </c>
      <c r="D136" s="6" t="s">
        <v>1421</v>
      </c>
      <c r="R136" s="13"/>
    </row>
    <row r="137" spans="1:18">
      <c r="A137" t="s">
        <v>1423</v>
      </c>
      <c r="B137" s="1">
        <v>43191</v>
      </c>
      <c r="C137" s="2">
        <v>3.95</v>
      </c>
      <c r="D137" t="s">
        <v>1424</v>
      </c>
      <c r="E137" t="str">
        <f t="shared" ref="E137:E168" si="53">"insert into "&amp;$B$1&amp;"(symbol,payment_date,amount,account)values('"&amp;A137&amp;"','"&amp;YEAR(B137)&amp;"-"&amp;MONTH(B137)&amp;"-"&amp;DAY(B137)&amp;"',"&amp;C137&amp;",'"&amp;D137&amp;"');"</f>
        <v>insert into Dividends(symbol,payment_date,amount,account)values('SHV','2018-4-1',3.95,'BRK-5QX13608');</v>
      </c>
      <c r="G137" s="23" t="str">
        <f t="shared" ref="G137:G168" si="54">"delete from "&amp;$B$1&amp;" where symbol='"&amp;A137&amp;"' and account='"&amp;D137&amp;"'"&amp;" and payment_date='"&amp;YEAR(B137)&amp;"-"&amp;MONTH(B137)&amp;"-"&amp;DAY(B137)&amp;"'"</f>
        <v>delete from Dividends where symbol='SHV' and account='BRK-5QX13608' and payment_date='2018-4-1'</v>
      </c>
      <c r="R137" s="13"/>
    </row>
    <row r="138" spans="1:18">
      <c r="A138" t="s">
        <v>1423</v>
      </c>
      <c r="B138" s="1">
        <v>43227</v>
      </c>
      <c r="C138" s="2">
        <v>4.32</v>
      </c>
      <c r="D138" t="s">
        <v>1424</v>
      </c>
      <c r="E138" t="str">
        <f t="shared" si="53"/>
        <v>insert into Dividends(symbol,payment_date,amount,account)values('SHV','2018-5-7',4.32,'BRK-5QX13608');</v>
      </c>
      <c r="G138" s="23" t="str">
        <f t="shared" si="54"/>
        <v>delete from Dividends where symbol='SHV' and account='BRK-5QX13608' and payment_date='2018-5-7'</v>
      </c>
    </row>
    <row r="139" spans="1:18">
      <c r="A139" t="s">
        <v>1423</v>
      </c>
      <c r="B139" s="1">
        <v>43258</v>
      </c>
      <c r="C139" s="2">
        <v>7.18</v>
      </c>
      <c r="D139" t="s">
        <v>1424</v>
      </c>
      <c r="E139" t="str">
        <f t="shared" si="53"/>
        <v>insert into Dividends(symbol,payment_date,amount,account)values('SHV','2018-6-7',7.18,'BRK-5QX13608');</v>
      </c>
      <c r="G139" s="23" t="str">
        <f t="shared" si="54"/>
        <v>delete from Dividends where symbol='SHV' and account='BRK-5QX13608' and payment_date='2018-6-7'</v>
      </c>
    </row>
    <row r="140" spans="1:18">
      <c r="A140" t="s">
        <v>1423</v>
      </c>
      <c r="B140" s="1">
        <v>43290</v>
      </c>
      <c r="C140" s="2">
        <v>2.57</v>
      </c>
      <c r="D140" t="s">
        <v>1424</v>
      </c>
      <c r="E140" t="str">
        <f t="shared" si="53"/>
        <v>insert into Dividends(symbol,payment_date,amount,account)values('SHV','2018-7-9',2.57,'BRK-5QX13608');</v>
      </c>
      <c r="G140" s="23" t="str">
        <f t="shared" si="54"/>
        <v>delete from Dividends where symbol='SHV' and account='BRK-5QX13608' and payment_date='2018-7-9'</v>
      </c>
      <c r="J140" s="3"/>
      <c r="Q140" s="23"/>
    </row>
    <row r="141" spans="1:18">
      <c r="A141" t="s">
        <v>1425</v>
      </c>
      <c r="B141" s="1">
        <v>43301</v>
      </c>
      <c r="C141" s="2">
        <v>7.04</v>
      </c>
      <c r="D141" t="s">
        <v>1424</v>
      </c>
      <c r="E141" t="str">
        <f t="shared" si="53"/>
        <v>insert into Dividends(symbol,payment_date,amount,account)values('TRNO','2018-7-20',7.04,'BRK-5QX13608');</v>
      </c>
      <c r="G141" s="23" t="str">
        <f t="shared" si="54"/>
        <v>delete from Dividends where symbol='TRNO' and account='BRK-5QX13608' and payment_date='2018-7-20'</v>
      </c>
      <c r="J141" s="4"/>
      <c r="Q141" s="13"/>
    </row>
    <row r="142" spans="1:18">
      <c r="A142" t="s">
        <v>1423</v>
      </c>
      <c r="B142" s="1">
        <v>43319</v>
      </c>
      <c r="C142" s="2">
        <v>2.81</v>
      </c>
      <c r="D142" t="s">
        <v>1424</v>
      </c>
      <c r="E142" t="str">
        <f t="shared" si="53"/>
        <v>insert into Dividends(symbol,payment_date,amount,account)values('SHV','2018-8-7',2.81,'BRK-5QX13608');</v>
      </c>
      <c r="G142" s="23" t="str">
        <f t="shared" si="54"/>
        <v>delete from Dividends where symbol='SHV' and account='BRK-5QX13608' and payment_date='2018-8-7'</v>
      </c>
      <c r="J142" s="3"/>
      <c r="Q142" s="13"/>
    </row>
    <row r="143" spans="1:18">
      <c r="A143" t="s">
        <v>1428</v>
      </c>
      <c r="B143" s="1">
        <v>43360</v>
      </c>
      <c r="C143" s="2">
        <v>4.62</v>
      </c>
      <c r="D143" t="s">
        <v>1424</v>
      </c>
      <c r="E143" t="str">
        <f t="shared" si="53"/>
        <v>insert into Dividends(symbol,payment_date,amount,account)values('PRGS','2018-9-17',4.62,'BRK-5QX13608');</v>
      </c>
      <c r="G143" s="23" t="str">
        <f t="shared" si="54"/>
        <v>delete from Dividends where symbol='PRGS' and account='BRK-5QX13608' and payment_date='2018-9-17'</v>
      </c>
      <c r="O143" s="23"/>
      <c r="P143" s="23"/>
      <c r="Q143" s="13"/>
    </row>
    <row r="144" spans="1:18">
      <c r="A144" t="s">
        <v>1429</v>
      </c>
      <c r="B144" s="1">
        <v>43364</v>
      </c>
      <c r="C144" s="2">
        <v>6.85</v>
      </c>
      <c r="D144" t="s">
        <v>1424</v>
      </c>
      <c r="E144" t="str">
        <f t="shared" si="53"/>
        <v>insert into Dividends(symbol,payment_date,amount,account)values('HRS','2018-9-21',6.85,'BRK-5QX13608');</v>
      </c>
      <c r="G144" s="23" t="str">
        <f t="shared" si="54"/>
        <v>delete from Dividends where symbol='HRS' and account='BRK-5QX13608' and payment_date='2018-9-21'</v>
      </c>
      <c r="O144" s="13"/>
      <c r="P144" s="13"/>
      <c r="Q144" s="13"/>
    </row>
    <row r="145" spans="1:17">
      <c r="A145" t="s">
        <v>1430</v>
      </c>
      <c r="B145" s="1">
        <v>43371</v>
      </c>
      <c r="C145" s="2">
        <v>4.83</v>
      </c>
      <c r="D145" t="s">
        <v>1424</v>
      </c>
      <c r="E145" t="str">
        <f t="shared" si="53"/>
        <v>insert into Dividends(symbol,payment_date,amount,account)values('WOR','2018-9-28',4.83,'BRK-5QX13608');</v>
      </c>
      <c r="G145" s="23" t="str">
        <f t="shared" si="54"/>
        <v>delete from Dividends where symbol='WOR' and account='BRK-5QX13608' and payment_date='2018-9-28'</v>
      </c>
      <c r="O145" s="13"/>
      <c r="P145" s="13"/>
      <c r="Q145" s="13"/>
    </row>
    <row r="146" spans="1:17">
      <c r="A146" t="s">
        <v>1433</v>
      </c>
      <c r="B146" s="1">
        <v>43388</v>
      </c>
      <c r="C146" s="2">
        <v>1.66</v>
      </c>
      <c r="D146" t="s">
        <v>1424</v>
      </c>
      <c r="E146" s="13" t="str">
        <f t="shared" si="53"/>
        <v>insert into Dividends(symbol,payment_date,amount,account)values('KL','2018-10-15',1.66,'BRK-5QX13608');</v>
      </c>
      <c r="G146" s="23" t="str">
        <f t="shared" si="54"/>
        <v>delete from Dividends where symbol='KL' and account='BRK-5QX13608' and payment_date='2018-10-15'</v>
      </c>
      <c r="O146" s="13"/>
      <c r="P146" s="13"/>
      <c r="Q146" s="13"/>
    </row>
    <row r="147" spans="1:17">
      <c r="A147" t="s">
        <v>1434</v>
      </c>
      <c r="B147" s="1">
        <v>43391</v>
      </c>
      <c r="C147" s="2">
        <v>1.65</v>
      </c>
      <c r="D147" t="s">
        <v>1424</v>
      </c>
      <c r="E147" s="13" t="str">
        <f t="shared" si="53"/>
        <v>insert into Dividends(symbol,payment_date,amount,account)values('CW','2018-10-18',1.65,'BRK-5QX13608');</v>
      </c>
      <c r="G147" s="23" t="str">
        <f t="shared" si="54"/>
        <v>delete from Dividends where symbol='CW' and account='BRK-5QX13608' and payment_date='2018-10-18'</v>
      </c>
      <c r="O147" s="13"/>
      <c r="P147" s="13"/>
    </row>
    <row r="148" spans="1:17">
      <c r="A148" t="s">
        <v>1435</v>
      </c>
      <c r="B148" s="1">
        <v>43425</v>
      </c>
      <c r="C148" s="2">
        <v>3.85</v>
      </c>
      <c r="D148" t="s">
        <v>1424</v>
      </c>
      <c r="E148" s="13" t="str">
        <f t="shared" si="53"/>
        <v>insert into Dividends(symbol,payment_date,amount,account)values('RMR','2018-11-21',3.85,'BRK-5QX13608');</v>
      </c>
      <c r="G148" s="23" t="str">
        <f t="shared" si="54"/>
        <v>delete from Dividends where symbol='RMR' and account='BRK-5QX13608' and payment_date='2018-11-21'</v>
      </c>
      <c r="O148" s="13"/>
      <c r="P148" s="13"/>
    </row>
    <row r="149" spans="1:17">
      <c r="A149" t="s">
        <v>1436</v>
      </c>
      <c r="B149" s="1">
        <v>43430</v>
      </c>
      <c r="C149" s="2">
        <v>1.25</v>
      </c>
      <c r="D149" t="s">
        <v>1424</v>
      </c>
      <c r="E149" s="13" t="str">
        <f t="shared" si="53"/>
        <v>insert into Dividends(symbol,payment_date,amount,account)values('FANG','2018-11-26',1.25,'BRK-5QX13608');</v>
      </c>
      <c r="G149" s="23" t="str">
        <f t="shared" si="54"/>
        <v>delete from Dividends where symbol='FANG' and account='BRK-5QX13608' and payment_date='2018-11-26'</v>
      </c>
      <c r="O149" s="13"/>
      <c r="P149" s="13"/>
    </row>
    <row r="150" spans="1:17">
      <c r="A150" t="s">
        <v>1437</v>
      </c>
      <c r="B150" s="1">
        <v>43432</v>
      </c>
      <c r="C150" s="2">
        <v>1.28</v>
      </c>
      <c r="D150" t="s">
        <v>1424</v>
      </c>
      <c r="E150" s="13" t="str">
        <f t="shared" si="53"/>
        <v>insert into Dividends(symbol,payment_date,amount,account)values('MGPI','2018-11-28',1.28,'BRK-5QX13608');</v>
      </c>
      <c r="G150" s="23" t="str">
        <f t="shared" si="54"/>
        <v>delete from Dividends where symbol='MGPI' and account='BRK-5QX13608' and payment_date='2018-11-28'</v>
      </c>
    </row>
    <row r="151" spans="1:17">
      <c r="A151" t="s">
        <v>1434</v>
      </c>
      <c r="B151" s="1">
        <v>43441</v>
      </c>
      <c r="C151" s="2">
        <v>1.65</v>
      </c>
      <c r="D151" t="s">
        <v>1424</v>
      </c>
      <c r="E151" s="13" t="str">
        <f t="shared" si="53"/>
        <v>insert into Dividends(symbol,payment_date,amount,account)values('CW','2018-12-7',1.65,'BRK-5QX13608');</v>
      </c>
      <c r="G151" s="23" t="str">
        <f t="shared" si="54"/>
        <v>delete from Dividends where symbol='CW' and account='BRK-5QX13608' and payment_date='2018-12-7'</v>
      </c>
    </row>
    <row r="152" spans="1:17">
      <c r="A152" t="s">
        <v>1429</v>
      </c>
      <c r="B152" s="1">
        <v>43441</v>
      </c>
      <c r="C152" s="2">
        <v>6.17</v>
      </c>
      <c r="D152" t="s">
        <v>1424</v>
      </c>
      <c r="E152" s="13" t="str">
        <f t="shared" si="53"/>
        <v>insert into Dividends(symbol,payment_date,amount,account)values('HRS','2018-12-7',6.17,'BRK-5QX13608');</v>
      </c>
      <c r="G152" s="23" t="str">
        <f t="shared" si="54"/>
        <v>delete from Dividends where symbol='HRS' and account='BRK-5QX13608' and payment_date='2018-12-7'</v>
      </c>
    </row>
    <row r="153" spans="1:17">
      <c r="A153" t="s">
        <v>1440</v>
      </c>
      <c r="B153" s="1">
        <v>43462</v>
      </c>
      <c r="C153" s="2">
        <v>3.48</v>
      </c>
      <c r="D153" t="s">
        <v>1424</v>
      </c>
      <c r="E153" s="13" t="str">
        <f t="shared" si="53"/>
        <v>insert into Dividends(symbol,payment_date,amount,account)values('ITT','2018-12-28',3.48,'BRK-5QX13608');</v>
      </c>
      <c r="G153" s="23" t="str">
        <f t="shared" si="54"/>
        <v>delete from Dividends where symbol='ITT' and account='BRK-5QX13608' and payment_date='2018-12-28'</v>
      </c>
    </row>
    <row r="154" spans="1:17">
      <c r="A154" t="s">
        <v>1439</v>
      </c>
      <c r="B154" s="1">
        <v>43468</v>
      </c>
      <c r="C154" s="2">
        <v>3.88</v>
      </c>
      <c r="D154" t="s">
        <v>1424</v>
      </c>
      <c r="E154" s="13" t="str">
        <f t="shared" si="53"/>
        <v>insert into Dividends(symbol,payment_date,amount,account)values('BR','2019-1-3',3.88,'BRK-5QX13608');</v>
      </c>
      <c r="G154" s="23" t="str">
        <f t="shared" si="54"/>
        <v>delete from Dividends where symbol='BR' and account='BRK-5QX13608' and payment_date='2019-1-3'</v>
      </c>
    </row>
    <row r="155" spans="1:17">
      <c r="A155" t="s">
        <v>1438</v>
      </c>
      <c r="B155" s="1">
        <v>43487</v>
      </c>
      <c r="C155" s="2">
        <v>17.89</v>
      </c>
      <c r="D155" t="s">
        <v>1424</v>
      </c>
      <c r="E155" s="13" t="str">
        <f t="shared" si="53"/>
        <v>insert into Dividends(symbol,payment_date,amount,account)values('LUKOY','2019-1-22',17.89,'BRK-5QX13608');</v>
      </c>
      <c r="G155" s="23" t="str">
        <f t="shared" si="54"/>
        <v>delete from Dividends where symbol='LUKOY' and account='BRK-5QX13608' and payment_date='2019-1-22'</v>
      </c>
    </row>
    <row r="156" spans="1:17">
      <c r="A156" t="s">
        <v>1442</v>
      </c>
      <c r="B156" s="1">
        <v>43495</v>
      </c>
      <c r="C156" s="2">
        <v>6.01</v>
      </c>
      <c r="D156" t="s">
        <v>1424</v>
      </c>
      <c r="E156" s="13" t="str">
        <f t="shared" si="53"/>
        <v>insert into Dividends(symbol,payment_date,amount,account)values('INFY','2019-1-30',6.01,'BRK-5QX13608');</v>
      </c>
      <c r="G156" s="23" t="str">
        <f t="shared" si="54"/>
        <v>delete from Dividends where symbol='INFY' and account='BRK-5QX13608' and payment_date='2019-1-30'</v>
      </c>
    </row>
    <row r="157" spans="1:17">
      <c r="A157" t="s">
        <v>1435</v>
      </c>
      <c r="B157" s="1">
        <v>43517</v>
      </c>
      <c r="C157" s="2">
        <v>5.95</v>
      </c>
      <c r="D157" t="s">
        <v>1424</v>
      </c>
      <c r="E157" s="13" t="str">
        <f t="shared" si="53"/>
        <v>insert into Dividends(symbol,payment_date,amount,account)values('RMR','2019-2-21',5.95,'BRK-5QX13608');</v>
      </c>
      <c r="G157" s="23" t="str">
        <f t="shared" si="54"/>
        <v>delete from Dividends where symbol='RMR' and account='BRK-5QX13608' and payment_date='2019-2-21'</v>
      </c>
    </row>
    <row r="158" spans="1:17">
      <c r="A158" t="s">
        <v>1441</v>
      </c>
      <c r="B158" s="1">
        <v>43546</v>
      </c>
      <c r="C158" s="2">
        <v>1.2</v>
      </c>
      <c r="D158" t="s">
        <v>1424</v>
      </c>
      <c r="E158" s="13" t="str">
        <f t="shared" si="53"/>
        <v>insert into Dividends(symbol,payment_date,amount,account)values('CHE','2019-3-22',1.2,'BRK-5QX13608');</v>
      </c>
      <c r="G158" s="23" t="str">
        <f t="shared" si="54"/>
        <v>delete from Dividends where symbol='CHE' and account='BRK-5QX13608' and payment_date='2019-3-22'</v>
      </c>
    </row>
    <row r="159" spans="1:17">
      <c r="A159" t="s">
        <v>1443</v>
      </c>
      <c r="B159" s="1">
        <v>43550</v>
      </c>
      <c r="C159" s="2">
        <v>3</v>
      </c>
      <c r="D159" t="s">
        <v>1424</v>
      </c>
      <c r="E159" s="13" t="str">
        <f t="shared" si="53"/>
        <v>insert into Dividends(symbol,payment_date,amount,account)values('BJRI','2019-3-26',3,'BRK-5QX13608');</v>
      </c>
      <c r="G159" s="23" t="str">
        <f t="shared" si="54"/>
        <v>delete from Dividends where symbol='BJRI' and account='BRK-5QX13608' and payment_date='2019-3-26'</v>
      </c>
    </row>
    <row r="160" spans="1:17">
      <c r="A160" t="s">
        <v>1444</v>
      </c>
      <c r="B160" s="1">
        <v>43559</v>
      </c>
      <c r="C160" s="2">
        <v>12.6</v>
      </c>
      <c r="D160" t="s">
        <v>1424</v>
      </c>
      <c r="E160" s="13" t="str">
        <f t="shared" si="53"/>
        <v>insert into Dividends(symbol,payment_date,amount,account)values('GTY','2019-4-4',12.6,'BRK-5QX13608');</v>
      </c>
      <c r="G160" s="23" t="str">
        <f t="shared" si="54"/>
        <v>delete from Dividends where symbol='GTY' and account='BRK-5QX13608' and payment_date='2019-4-4'</v>
      </c>
    </row>
    <row r="161" spans="1:7">
      <c r="A161" t="s">
        <v>1445</v>
      </c>
      <c r="B161" s="1">
        <v>43560</v>
      </c>
      <c r="C161" s="2">
        <v>0.42</v>
      </c>
      <c r="D161" t="s">
        <v>1424</v>
      </c>
      <c r="E161" s="13" t="str">
        <f t="shared" si="53"/>
        <v>insert into Dividends(symbol,payment_date,amount,account)values('AAP','2019-4-5',0.42,'BRK-5QX13608');</v>
      </c>
      <c r="G161" s="23" t="str">
        <f t="shared" si="54"/>
        <v>delete from Dividends where symbol='AAP' and account='BRK-5QX13608' and payment_date='2019-4-5'</v>
      </c>
    </row>
    <row r="162" spans="1:7">
      <c r="A162" t="s">
        <v>1446</v>
      </c>
      <c r="B162" s="1">
        <v>43601</v>
      </c>
      <c r="C162" s="2">
        <v>3.05</v>
      </c>
      <c r="D162" t="s">
        <v>1424</v>
      </c>
      <c r="E162" s="13" t="str">
        <f t="shared" si="53"/>
        <v>insert into Dividends(symbol,payment_date,amount,account)values('FELE','2019-5-16',3.05,'BRK-5QX13608');</v>
      </c>
      <c r="G162" s="23" t="str">
        <f t="shared" si="54"/>
        <v>delete from Dividends where symbol='FELE' and account='BRK-5QX13608' and payment_date='2019-5-16'</v>
      </c>
    </row>
    <row r="163" spans="1:7">
      <c r="A163" t="s">
        <v>1443</v>
      </c>
      <c r="B163" s="1">
        <v>43613</v>
      </c>
      <c r="C163" s="2">
        <v>3</v>
      </c>
      <c r="D163" t="s">
        <v>1424</v>
      </c>
      <c r="E163" s="13" t="str">
        <f t="shared" si="53"/>
        <v>insert into Dividends(symbol,payment_date,amount,account)values('BJRI','2019-5-28',3,'BRK-5QX13608');</v>
      </c>
      <c r="G163" s="23" t="str">
        <f t="shared" si="54"/>
        <v>delete from Dividends where symbol='BJRI' and account='BRK-5QX13608' and payment_date='2019-5-28'</v>
      </c>
    </row>
    <row r="164" spans="1:7">
      <c r="A164" t="s">
        <v>1447</v>
      </c>
      <c r="B164" s="1">
        <v>43616</v>
      </c>
      <c r="C164" s="2">
        <v>6.5</v>
      </c>
      <c r="D164" t="s">
        <v>1424</v>
      </c>
      <c r="E164" s="13" t="str">
        <f t="shared" si="53"/>
        <v>insert into Dividends(symbol,payment_date,amount,account)values('OGS','2019-5-31',6.5,'BRK-5QX13608');</v>
      </c>
      <c r="G164" s="23" t="str">
        <f t="shared" si="54"/>
        <v>delete from Dividends where symbol='OGS' and account='BRK-5QX13608' and payment_date='2019-5-31'</v>
      </c>
    </row>
    <row r="165" spans="1:7">
      <c r="A165" t="s">
        <v>1450</v>
      </c>
      <c r="B165" s="1">
        <v>43644</v>
      </c>
      <c r="C165" s="2">
        <v>2.52</v>
      </c>
      <c r="D165" t="s">
        <v>1424</v>
      </c>
      <c r="E165" s="13" t="str">
        <f t="shared" si="53"/>
        <v>insert into Dividends(symbol,payment_date,amount,account)values('HRC','2019-6-28',2.52,'BRK-5QX13608');</v>
      </c>
      <c r="G165" s="23" t="str">
        <f t="shared" si="54"/>
        <v>delete from Dividends where symbol='HRC' and account='BRK-5QX13608' and payment_date='2019-6-28'</v>
      </c>
    </row>
    <row r="166" spans="1:7">
      <c r="A166" t="s">
        <v>1451</v>
      </c>
      <c r="B166" s="1">
        <v>43677</v>
      </c>
      <c r="C166" s="2">
        <v>1.1399999999999999</v>
      </c>
      <c r="D166" t="s">
        <v>1424</v>
      </c>
      <c r="E166" s="13" t="str">
        <f t="shared" si="53"/>
        <v>insert into Dividends(symbol,payment_date,amount,account)values('ENSG','2019-7-31',1.14,'BRK-5QX13608');</v>
      </c>
      <c r="G166" s="23" t="str">
        <f t="shared" si="54"/>
        <v>delete from Dividends where symbol='ENSG' and account='BRK-5QX13608' and payment_date='2019-7-31'</v>
      </c>
    </row>
    <row r="167" spans="1:7">
      <c r="A167" t="s">
        <v>1453</v>
      </c>
      <c r="B167" s="1">
        <v>43711</v>
      </c>
      <c r="C167" s="2">
        <v>9.8800000000000008</v>
      </c>
      <c r="D167" t="s">
        <v>1424</v>
      </c>
      <c r="E167" s="13" t="str">
        <f t="shared" si="53"/>
        <v>insert into Dividends(symbol,payment_date,amount,account)values('FE','2019-9-3',9.88,'BRK-5QX13608');</v>
      </c>
      <c r="G167" s="23" t="str">
        <f t="shared" si="54"/>
        <v>delete from Dividends where symbol='FE' and account='BRK-5QX13608' and payment_date='2019-9-3'</v>
      </c>
    </row>
    <row r="168" spans="1:7">
      <c r="A168" t="s">
        <v>1454</v>
      </c>
      <c r="B168" s="1">
        <v>43721</v>
      </c>
      <c r="C168" s="2">
        <v>5.89</v>
      </c>
      <c r="D168" t="s">
        <v>1424</v>
      </c>
      <c r="E168" t="str">
        <f t="shared" si="53"/>
        <v>insert into Dividends(symbol,payment_date,amount,account)values('ARGO','2019-9-13',5.89,'BRK-5QX13608');</v>
      </c>
      <c r="G168" s="23" t="str">
        <f t="shared" si="54"/>
        <v>delete from Dividends where symbol='ARGO' and account='BRK-5QX13608' and payment_date='2019-9-13'</v>
      </c>
    </row>
    <row r="169" spans="1:7">
      <c r="A169" t="s">
        <v>1455</v>
      </c>
      <c r="B169" s="1">
        <v>43735</v>
      </c>
      <c r="C169" s="2">
        <v>5.13</v>
      </c>
      <c r="D169" t="s">
        <v>1424</v>
      </c>
      <c r="E169" t="str">
        <f t="shared" ref="E169:E200" si="55">"insert into "&amp;$B$1&amp;"(symbol,payment_date,amount,account)values('"&amp;A169&amp;"','"&amp;YEAR(B169)&amp;"-"&amp;MONTH(B169)&amp;"-"&amp;DAY(B169)&amp;"',"&amp;C169&amp;",'"&amp;D169&amp;"');"</f>
        <v>insert into Dividends(symbol,payment_date,amount,account)values('MANT','2019-9-27',5.13,'BRK-5QX13608');</v>
      </c>
      <c r="G169" s="23" t="str">
        <f t="shared" ref="G169:G200" si="56">"delete from "&amp;$B$1&amp;" where symbol='"&amp;A169&amp;"' and account='"&amp;D169&amp;"'"&amp;" and payment_date='"&amp;YEAR(B169)&amp;"-"&amp;MONTH(B169)&amp;"-"&amp;DAY(B169)&amp;"'"</f>
        <v>delete from Dividends where symbol='MANT' and account='BRK-5QX13608' and payment_date='2019-9-27'</v>
      </c>
    </row>
    <row r="170" spans="1:7">
      <c r="A170" t="s">
        <v>1444</v>
      </c>
      <c r="B170" s="1">
        <v>43741</v>
      </c>
      <c r="C170" s="2">
        <v>12.25</v>
      </c>
      <c r="D170" t="s">
        <v>1424</v>
      </c>
      <c r="E170" t="str">
        <f t="shared" si="55"/>
        <v>insert into Dividends(symbol,payment_date,amount,account)values('GTY','2019-10-3',12.25,'BRK-5QX13608');</v>
      </c>
      <c r="G170" s="23" t="str">
        <f t="shared" si="56"/>
        <v>delete from Dividends where symbol='GTY' and account='BRK-5QX13608' and payment_date='2019-10-3'</v>
      </c>
    </row>
    <row r="171" spans="1:7">
      <c r="A171" t="s">
        <v>1451</v>
      </c>
      <c r="B171" s="1">
        <v>43769</v>
      </c>
      <c r="C171" s="2">
        <v>1.24</v>
      </c>
      <c r="D171" t="s">
        <v>1424</v>
      </c>
      <c r="E171" t="str">
        <f t="shared" si="55"/>
        <v>insert into Dividends(symbol,payment_date,amount,account)values('ENSG','2019-10-31',1.24,'BRK-5QX13608');</v>
      </c>
      <c r="G171" s="23" t="str">
        <f t="shared" si="56"/>
        <v>delete from Dividends where symbol='ENSG' and account='BRK-5QX13608' and payment_date='2019-10-31'</v>
      </c>
    </row>
    <row r="172" spans="1:7">
      <c r="A172" t="s">
        <v>1458</v>
      </c>
      <c r="B172" s="1">
        <v>43777</v>
      </c>
      <c r="C172" s="2">
        <v>1.25</v>
      </c>
      <c r="D172" t="s">
        <v>1424</v>
      </c>
      <c r="E172" t="str">
        <f t="shared" si="55"/>
        <v>insert into Dividends(symbol,payment_date,amount,account)values('COKE','2019-11-8',1.25,'BRK-5QX13608');</v>
      </c>
      <c r="G172" s="23" t="str">
        <f t="shared" si="56"/>
        <v>delete from Dividends where symbol='COKE' and account='BRK-5QX13608' and payment_date='2019-11-8'</v>
      </c>
    </row>
    <row r="173" spans="1:7">
      <c r="A173" t="s">
        <v>1459</v>
      </c>
      <c r="B173" s="1">
        <v>43784</v>
      </c>
      <c r="C173" s="2">
        <v>8.6</v>
      </c>
      <c r="D173" t="s">
        <v>1424</v>
      </c>
      <c r="E173" t="str">
        <f t="shared" si="55"/>
        <v>insert into Dividends(symbol,payment_date,amount,account)values('NWN','2019-11-15',8.6,'BRK-5QX13608');</v>
      </c>
      <c r="G173" s="23" t="str">
        <f t="shared" si="56"/>
        <v>delete from Dividends where symbol='NWN' and account='BRK-5QX13608' and payment_date='2019-11-15'</v>
      </c>
    </row>
    <row r="174" spans="1:7">
      <c r="A174" t="s">
        <v>1460</v>
      </c>
      <c r="B174" s="1">
        <v>43801</v>
      </c>
      <c r="C174" s="2">
        <v>3.05</v>
      </c>
      <c r="D174" t="s">
        <v>1424</v>
      </c>
      <c r="E174" t="str">
        <f t="shared" si="55"/>
        <v>insert into Dividends(symbol,payment_date,amount,account)values('AWR','2019-12-2',3.05,'BRK-5QX13608');</v>
      </c>
      <c r="G174" s="23" t="str">
        <f t="shared" si="56"/>
        <v>delete from Dividends where symbol='AWR' and account='BRK-5QX13608' and payment_date='2019-12-2'</v>
      </c>
    </row>
    <row r="175" spans="1:7">
      <c r="A175" t="s">
        <v>1463</v>
      </c>
      <c r="B175" s="1">
        <v>43815</v>
      </c>
      <c r="C175" s="2">
        <v>4.2300000000000004</v>
      </c>
      <c r="D175" t="s">
        <v>1424</v>
      </c>
      <c r="E175" t="str">
        <f t="shared" si="55"/>
        <v>insert into Dividends(symbol,payment_date,amount,account)values('MGEE','2019-12-16',4.23,'BRK-5QX13608');</v>
      </c>
      <c r="G175" s="23" t="str">
        <f t="shared" si="56"/>
        <v>delete from Dividends where symbol='MGEE' and account='BRK-5QX13608' and payment_date='2019-12-16'</v>
      </c>
    </row>
    <row r="176" spans="1:7">
      <c r="A176" t="s">
        <v>1464</v>
      </c>
      <c r="B176" s="1">
        <v>43822</v>
      </c>
      <c r="C176" s="2">
        <v>51.2</v>
      </c>
      <c r="D176" t="s">
        <v>1424</v>
      </c>
      <c r="E176" t="str">
        <f t="shared" si="55"/>
        <v>insert into Dividends(symbol,payment_date,amount,account)values('ADT','2019-12-23',51.2,'BRK-5QX13608');</v>
      </c>
      <c r="G176" s="23" t="str">
        <f t="shared" si="56"/>
        <v>delete from Dividends where symbol='ADT' and account='BRK-5QX13608' and payment_date='2019-12-23'</v>
      </c>
    </row>
    <row r="177" spans="1:18">
      <c r="A177" t="s">
        <v>1465</v>
      </c>
      <c r="B177" s="1">
        <v>43832</v>
      </c>
      <c r="C177" s="2">
        <v>14.7</v>
      </c>
      <c r="D177" t="s">
        <v>1424</v>
      </c>
      <c r="E177" t="str">
        <f t="shared" si="55"/>
        <v>insert into Dividends(symbol,payment_date,amount,account)values('AHH','2020-1-2',14.7,'BRK-5QX13608');</v>
      </c>
      <c r="G177" s="23" t="str">
        <f t="shared" si="56"/>
        <v>delete from Dividends where symbol='AHH' and account='BRK-5QX13608' and payment_date='2020-1-2'</v>
      </c>
    </row>
    <row r="178" spans="1:18" s="13" customFormat="1">
      <c r="A178" t="s">
        <v>1464</v>
      </c>
      <c r="B178" s="1">
        <v>43833</v>
      </c>
      <c r="C178" s="2">
        <v>2.56</v>
      </c>
      <c r="D178" t="s">
        <v>1424</v>
      </c>
      <c r="E178" t="str">
        <f t="shared" si="55"/>
        <v>insert into Dividends(symbol,payment_date,amount,account)values('ADT','2020-1-3',2.56,'BRK-5QX13608');</v>
      </c>
      <c r="F178"/>
      <c r="G178" s="23" t="str">
        <f t="shared" si="56"/>
        <v>delete from Dividends where symbol='ADT' and account='BRK-5QX13608' and payment_date='2020-1-3'</v>
      </c>
      <c r="H178"/>
      <c r="I178"/>
      <c r="J178"/>
      <c r="K178"/>
      <c r="L178"/>
      <c r="M178"/>
      <c r="N178"/>
      <c r="O178"/>
      <c r="P178"/>
      <c r="Q178"/>
      <c r="R178"/>
    </row>
    <row r="179" spans="1:18" s="13" customFormat="1">
      <c r="A179" t="s">
        <v>1428</v>
      </c>
      <c r="B179" s="1">
        <v>43906</v>
      </c>
      <c r="C179" s="2">
        <v>4.62</v>
      </c>
      <c r="D179" t="s">
        <v>1424</v>
      </c>
      <c r="E179" t="str">
        <f t="shared" si="55"/>
        <v>insert into Dividends(symbol,payment_date,amount,account)values('PRGS','2020-3-16',4.62,'BRK-5QX13608');</v>
      </c>
      <c r="F179"/>
      <c r="G179" s="23" t="str">
        <f t="shared" si="56"/>
        <v>delete from Dividends where symbol='PRGS' and account='BRK-5QX13608' and payment_date='2020-3-16'</v>
      </c>
      <c r="H179"/>
      <c r="I179"/>
      <c r="J179"/>
      <c r="K179"/>
      <c r="L179"/>
      <c r="M179"/>
      <c r="N179"/>
      <c r="O179"/>
      <c r="P179"/>
      <c r="Q179"/>
      <c r="R179"/>
    </row>
    <row r="180" spans="1:18" s="13" customFormat="1">
      <c r="A180" t="s">
        <v>1467</v>
      </c>
      <c r="B180" s="1">
        <v>43920</v>
      </c>
      <c r="C180" s="2">
        <v>3.3</v>
      </c>
      <c r="D180" t="s">
        <v>1424</v>
      </c>
      <c r="E180" t="str">
        <f t="shared" si="55"/>
        <v>insert into Dividends(symbol,payment_date,amount,account)values('CWH','2020-3-30',3.3,'BRK-5QX13608');</v>
      </c>
      <c r="F180"/>
      <c r="G180" s="23" t="str">
        <f t="shared" si="56"/>
        <v>delete from Dividends where symbol='CWH' and account='BRK-5QX13608' and payment_date='2020-3-30'</v>
      </c>
      <c r="H180"/>
      <c r="I180"/>
      <c r="J180"/>
      <c r="K180"/>
      <c r="L180"/>
      <c r="M180"/>
      <c r="N180"/>
      <c r="O180"/>
      <c r="P180"/>
      <c r="Q180"/>
      <c r="R180"/>
    </row>
    <row r="181" spans="1:18">
      <c r="A181" t="s">
        <v>1468</v>
      </c>
      <c r="B181" s="1">
        <v>43922</v>
      </c>
      <c r="C181" s="2">
        <v>6.93</v>
      </c>
      <c r="D181" t="s">
        <v>1424</v>
      </c>
      <c r="E181" t="str">
        <f t="shared" si="55"/>
        <v>insert into Dividends(symbol,payment_date,amount,account)values('EE','2020-4-1',6.93,'BRK-5QX13608');</v>
      </c>
      <c r="G181" s="23" t="str">
        <f t="shared" si="56"/>
        <v>delete from Dividends where symbol='EE' and account='BRK-5QX13608' and payment_date='2020-4-1'</v>
      </c>
    </row>
    <row r="182" spans="1:18">
      <c r="A182" t="s">
        <v>1469</v>
      </c>
      <c r="B182" s="1">
        <v>43923</v>
      </c>
      <c r="C182" s="2">
        <v>8.7200000000000006</v>
      </c>
      <c r="D182" t="s">
        <v>1424</v>
      </c>
      <c r="E182" t="str">
        <f t="shared" si="55"/>
        <v>insert into Dividends(symbol,payment_date,amount,account)values('MDU','2020-4-2',8.72,'BRK-5QX13608');</v>
      </c>
      <c r="G182" s="23" t="str">
        <f t="shared" si="56"/>
        <v>delete from Dividends where symbol='MDU' and account='BRK-5QX13608' and payment_date='2020-4-2'</v>
      </c>
      <c r="R182" s="13"/>
    </row>
    <row r="183" spans="1:18">
      <c r="A183" t="s">
        <v>1470</v>
      </c>
      <c r="B183" s="1">
        <v>43928</v>
      </c>
      <c r="C183" s="2">
        <v>1.99</v>
      </c>
      <c r="D183" t="s">
        <v>1424</v>
      </c>
      <c r="E183" t="str">
        <f t="shared" si="55"/>
        <v>insert into Dividends(symbol,payment_date,amount,account)values('AGG','2020-4-7',1.99,'BRK-5QX13608');</v>
      </c>
      <c r="G183" s="23" t="str">
        <f t="shared" si="56"/>
        <v>delete from Dividends where symbol='AGG' and account='BRK-5QX13608' and payment_date='2020-4-7'</v>
      </c>
      <c r="R183" s="13"/>
    </row>
    <row r="184" spans="1:18">
      <c r="A184" t="s">
        <v>1444</v>
      </c>
      <c r="B184" s="1">
        <v>43930</v>
      </c>
      <c r="C184" s="2">
        <v>14.06</v>
      </c>
      <c r="D184" t="s">
        <v>1424</v>
      </c>
      <c r="E184" t="str">
        <f t="shared" si="55"/>
        <v>insert into Dividends(symbol,payment_date,amount,account)values('GTY','2020-4-9',14.06,'BRK-5QX13608');</v>
      </c>
      <c r="G184" s="23" t="str">
        <f t="shared" si="56"/>
        <v>delete from Dividends where symbol='GTY' and account='BRK-5QX13608' and payment_date='2020-4-9'</v>
      </c>
      <c r="R184" s="13"/>
    </row>
    <row r="185" spans="1:18">
      <c r="A185" t="s">
        <v>1470</v>
      </c>
      <c r="B185" s="1">
        <v>43958</v>
      </c>
      <c r="C185" s="2">
        <v>3.78</v>
      </c>
      <c r="D185" s="13" t="s">
        <v>1424</v>
      </c>
      <c r="E185" s="13" t="str">
        <f t="shared" si="55"/>
        <v>insert into Dividends(symbol,payment_date,amount,account)values('AGG','2020-5-7',3.78,'BRK-5QX13608');</v>
      </c>
      <c r="G185" s="23" t="str">
        <f t="shared" si="56"/>
        <v>delete from Dividends where symbol='AGG' and account='BRK-5QX13608' and payment_date='2020-5-7'</v>
      </c>
    </row>
    <row r="186" spans="1:18">
      <c r="A186" t="s">
        <v>1447</v>
      </c>
      <c r="B186" s="1">
        <v>43963</v>
      </c>
      <c r="C186" s="2">
        <v>7.02</v>
      </c>
      <c r="D186" t="s">
        <v>1424</v>
      </c>
      <c r="E186" t="str">
        <f t="shared" si="55"/>
        <v>insert into Dividends(symbol,payment_date,amount,account)values('OGS','2020-5-12',7.02,'BRK-5QX13608');</v>
      </c>
      <c r="G186" s="23" t="str">
        <f t="shared" si="56"/>
        <v>delete from Dividends where symbol='OGS' and account='BRK-5QX13608' and payment_date='2020-5-12'</v>
      </c>
    </row>
    <row r="187" spans="1:18">
      <c r="A187" t="s">
        <v>1470</v>
      </c>
      <c r="B187" s="1">
        <v>43983</v>
      </c>
      <c r="C187" s="2">
        <v>5.13</v>
      </c>
      <c r="D187" t="s">
        <v>1424</v>
      </c>
      <c r="E187" t="str">
        <f t="shared" si="55"/>
        <v>insert into Dividends(symbol,payment_date,amount,account)values('AGG','2020-6-1',5.13,'BRK-5QX13608');</v>
      </c>
      <c r="G187" s="23" t="str">
        <f t="shared" si="56"/>
        <v>delete from Dividends where symbol='AGG' and account='BRK-5QX13608' and payment_date='2020-6-1'</v>
      </c>
    </row>
    <row r="188" spans="1:18">
      <c r="A188" t="s">
        <v>1470</v>
      </c>
      <c r="B188" s="1">
        <v>43988</v>
      </c>
      <c r="C188" s="2">
        <v>5.13</v>
      </c>
      <c r="D188" s="13" t="s">
        <v>1424</v>
      </c>
      <c r="E188" s="13" t="str">
        <f t="shared" si="55"/>
        <v>insert into Dividends(symbol,payment_date,amount,account)values('AGG','2020-6-6',5.13,'BRK-5QX13608');</v>
      </c>
      <c r="G188" s="23" t="str">
        <f t="shared" si="56"/>
        <v>delete from Dividends where symbol='AGG' and account='BRK-5QX13608' and payment_date='2020-6-6'</v>
      </c>
    </row>
    <row r="189" spans="1:18">
      <c r="A189" s="13" t="s">
        <v>1471</v>
      </c>
      <c r="B189" s="26">
        <v>44001</v>
      </c>
      <c r="C189" s="14">
        <v>1.5</v>
      </c>
      <c r="D189" s="13" t="s">
        <v>1424</v>
      </c>
      <c r="E189" s="13" t="str">
        <f t="shared" si="55"/>
        <v>insert into Dividends(symbol,payment_date,amount,account)values('NEM','2020-6-19',1.5,'BRK-5QX13608');</v>
      </c>
      <c r="F189" s="13"/>
      <c r="G189" s="23" t="str">
        <f t="shared" si="56"/>
        <v>delete from Dividends where symbol='NEM' and account='BRK-5QX13608' and payment_date='2020-6-19'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1:18">
      <c r="A190" s="13" t="s">
        <v>1472</v>
      </c>
      <c r="B190" s="26">
        <v>44002</v>
      </c>
      <c r="C190" s="14">
        <v>2.4500000000000002</v>
      </c>
      <c r="D190" s="13" t="s">
        <v>1424</v>
      </c>
      <c r="E190" s="13" t="str">
        <f t="shared" si="55"/>
        <v>insert into Dividends(symbol,payment_date,amount,account)values('CTXS','2020-6-20',2.45,'BRK-5QX13608');</v>
      </c>
      <c r="F190" s="13"/>
      <c r="G190" s="23" t="str">
        <f t="shared" si="56"/>
        <v>delete from Dividends where symbol='CTXS' and account='BRK-5QX13608' and payment_date='2020-6-20'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1:18" s="13" customFormat="1">
      <c r="A191" t="s">
        <v>1501</v>
      </c>
      <c r="B191" s="1">
        <v>44008</v>
      </c>
      <c r="C191" s="2">
        <v>5.24</v>
      </c>
      <c r="D191" s="13" t="s">
        <v>1424</v>
      </c>
      <c r="E191" s="13" t="str">
        <f t="shared" si="55"/>
        <v>insert into Dividends(symbol,payment_date,amount,account)values('GLPI','2020-6-26',5.24,'BRK-5QX13608');</v>
      </c>
      <c r="F191"/>
      <c r="G191" s="23" t="str">
        <f t="shared" si="56"/>
        <v>delete from Dividends where symbol='GLPI' and account='BRK-5QX13608' and payment_date='2020-6-26'</v>
      </c>
      <c r="H191"/>
      <c r="I191"/>
      <c r="J191"/>
      <c r="K191"/>
      <c r="L191"/>
      <c r="M191"/>
      <c r="N191"/>
      <c r="O191"/>
      <c r="P191"/>
      <c r="Q191"/>
    </row>
    <row r="192" spans="1:18" s="13" customFormat="1">
      <c r="A192" t="s">
        <v>1470</v>
      </c>
      <c r="B192" s="1">
        <v>44020</v>
      </c>
      <c r="C192" s="2">
        <v>3.57</v>
      </c>
      <c r="D192" s="13" t="s">
        <v>1424</v>
      </c>
      <c r="E192" s="13" t="str">
        <f t="shared" si="55"/>
        <v>insert into Dividends(symbol,payment_date,amount,account)values('AGG','2020-7-8',3.57,'BRK-5QX13608');</v>
      </c>
      <c r="F192"/>
      <c r="G192" s="23" t="str">
        <f t="shared" si="56"/>
        <v>delete from Dividends where symbol='AGG' and account='BRK-5QX13608' and payment_date='2020-7-8'</v>
      </c>
      <c r="H192"/>
      <c r="I192"/>
      <c r="J192"/>
      <c r="K192"/>
      <c r="L192"/>
      <c r="M192"/>
      <c r="N192"/>
      <c r="O192"/>
      <c r="P192"/>
      <c r="Q192"/>
    </row>
    <row r="193" spans="1:17">
      <c r="A193" t="s">
        <v>1503</v>
      </c>
      <c r="B193" s="1">
        <v>44028</v>
      </c>
      <c r="C193" s="2">
        <v>7.42</v>
      </c>
      <c r="D193" s="13" t="s">
        <v>1424</v>
      </c>
      <c r="E193" s="13" t="str">
        <f t="shared" si="55"/>
        <v>insert into Dividends(symbol,payment_date,amount,account)values('ARE','2020-7-16',7.42,'BRK-5QX13608');</v>
      </c>
      <c r="G193" s="23" t="str">
        <f t="shared" si="56"/>
        <v>delete from Dividends where symbol='ARE' and account='BRK-5QX13608' and payment_date='2020-7-16'</v>
      </c>
    </row>
    <row r="194" spans="1:17">
      <c r="A194" s="13" t="s">
        <v>1470</v>
      </c>
      <c r="B194" s="26">
        <v>44050</v>
      </c>
      <c r="C194" s="14">
        <v>1.66</v>
      </c>
      <c r="D194" s="13" t="s">
        <v>1424</v>
      </c>
      <c r="E194" s="13" t="str">
        <f t="shared" si="55"/>
        <v>insert into Dividends(symbol,payment_date,amount,account)values('AGG','2020-8-7',1.66,'BRK-5QX13608');</v>
      </c>
      <c r="F194" s="13"/>
      <c r="G194" s="23" t="str">
        <f t="shared" si="56"/>
        <v>delete from Dividends where symbol='AGG' and account='BRK-5QX13608' and payment_date='2020-8-7'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1:17">
      <c r="A195" t="s">
        <v>1473</v>
      </c>
      <c r="B195" s="1">
        <v>44057</v>
      </c>
      <c r="C195" s="2">
        <v>5.04</v>
      </c>
      <c r="D195" s="13" t="s">
        <v>1424</v>
      </c>
      <c r="E195" s="13" t="str">
        <f t="shared" si="55"/>
        <v>insert into Dividends(symbol,payment_date,amount,account)values('ABC','2020-8-14',5.04,'BRK-5QX13608');</v>
      </c>
      <c r="G195" s="23" t="str">
        <f t="shared" si="56"/>
        <v>delete from Dividends where symbol='ABC' and account='BRK-5QX13608' and payment_date='2020-8-14'</v>
      </c>
    </row>
    <row r="196" spans="1:17">
      <c r="A196" t="s">
        <v>1502</v>
      </c>
      <c r="B196" s="1">
        <v>44090</v>
      </c>
      <c r="C196" s="2">
        <v>9.6</v>
      </c>
      <c r="D196" s="13" t="s">
        <v>1424</v>
      </c>
      <c r="E196" s="13" t="str">
        <f t="shared" si="55"/>
        <v>insert into Dividends(symbol,payment_date,amount,account)values('WHR','2020-9-16',9.6,'BRK-5QX13608');</v>
      </c>
      <c r="G196" s="23" t="str">
        <f t="shared" si="56"/>
        <v>delete from Dividends where symbol='WHR' and account='BRK-5QX13608' and payment_date='2020-9-16'</v>
      </c>
    </row>
    <row r="197" spans="1:17">
      <c r="A197" t="s">
        <v>1474</v>
      </c>
      <c r="B197" s="1">
        <v>44098</v>
      </c>
      <c r="C197" s="2">
        <v>14.08</v>
      </c>
      <c r="D197" s="13" t="s">
        <v>1424</v>
      </c>
      <c r="E197" s="13" t="str">
        <f t="shared" si="55"/>
        <v>insert into Dividends(symbol,payment_date,amount,account)values('DRD','2020-9-24',14.08,'BRK-5QX13608');</v>
      </c>
      <c r="G197" s="23" t="str">
        <f t="shared" si="56"/>
        <v>delete from Dividends where symbol='DRD' and account='BRK-5QX13608' and payment_date='2020-9-24'</v>
      </c>
    </row>
    <row r="198" spans="1:17">
      <c r="A198" t="s">
        <v>1501</v>
      </c>
      <c r="B198" s="1">
        <v>44099</v>
      </c>
      <c r="C198" s="2">
        <v>4.75</v>
      </c>
      <c r="D198" s="13" t="s">
        <v>1424</v>
      </c>
      <c r="E198" s="13" t="str">
        <f t="shared" si="55"/>
        <v>insert into Dividends(symbol,payment_date,amount,account)values('GLPI','2020-9-25',4.75,'BRK-5QX13608');</v>
      </c>
      <c r="G198" s="23" t="str">
        <f t="shared" si="56"/>
        <v>delete from Dividends where symbol='GLPI' and account='BRK-5QX13608' and payment_date='2020-9-25'</v>
      </c>
    </row>
    <row r="199" spans="1:17">
      <c r="A199" t="s">
        <v>1475</v>
      </c>
      <c r="B199" s="1">
        <v>44103</v>
      </c>
      <c r="C199" s="2">
        <v>7.11</v>
      </c>
      <c r="D199" s="13" t="s">
        <v>1424</v>
      </c>
      <c r="E199" s="13" t="str">
        <f t="shared" si="55"/>
        <v>insert into Dividends(symbol,payment_date,amount,account)values('SUI','2020-9-29',7.11,'BRK-5QX13608');</v>
      </c>
      <c r="G199" s="23" t="str">
        <f t="shared" si="56"/>
        <v>delete from Dividends where symbol='SUI' and account='BRK-5QX13608' and payment_date='2020-9-29'</v>
      </c>
    </row>
    <row r="200" spans="1:17">
      <c r="A200" t="s">
        <v>1476</v>
      </c>
      <c r="B200" s="1">
        <v>44103</v>
      </c>
      <c r="C200" s="2">
        <v>7.75</v>
      </c>
      <c r="D200" s="13" t="s">
        <v>1424</v>
      </c>
      <c r="E200" s="13" t="str">
        <f t="shared" si="55"/>
        <v>insert into Dividends(symbol,payment_date,amount,account)values('FR','2020-9-29',7.75,'BRK-5QX13608');</v>
      </c>
      <c r="G200" s="23" t="str">
        <f t="shared" si="56"/>
        <v>delete from Dividends where symbol='FR' and account='BRK-5QX13608' and payment_date='2020-9-29'</v>
      </c>
    </row>
    <row r="201" spans="1:17">
      <c r="A201" t="s">
        <v>1477</v>
      </c>
      <c r="B201" s="1">
        <v>44152</v>
      </c>
      <c r="C201" s="2">
        <v>12</v>
      </c>
      <c r="D201" s="13" t="s">
        <v>1424</v>
      </c>
      <c r="E201" s="13" t="str">
        <f t="shared" ref="E201:E264" si="57">"insert into "&amp;$B$1&amp;"(symbol,payment_date,amount,account)values('"&amp;A201&amp;"','"&amp;YEAR(B201)&amp;"-"&amp;MONTH(B201)&amp;"-"&amp;DAY(B201)&amp;"',"&amp;C201&amp;",'"&amp;D201&amp;"');"</f>
        <v>insert into Dividends(symbol,payment_date,amount,account)values('NRG','2020-11-17',12,'BRK-5QX13608');</v>
      </c>
      <c r="G201" s="23" t="str">
        <f t="shared" ref="G201:G264" si="58">"delete from "&amp;$B$1&amp;" where symbol='"&amp;A201&amp;"' and account='"&amp;D201&amp;"'"&amp;" and payment_date='"&amp;YEAR(B201)&amp;"-"&amp;MONTH(B201)&amp;"-"&amp;DAY(B201)&amp;"'"</f>
        <v>delete from Dividends where symbol='NRG' and account='BRK-5QX13608' and payment_date='2020-11-17'</v>
      </c>
    </row>
    <row r="202" spans="1:17">
      <c r="A202" t="s">
        <v>1500</v>
      </c>
      <c r="B202" s="1">
        <v>44176</v>
      </c>
      <c r="C202" s="2">
        <v>0.09</v>
      </c>
      <c r="D202" s="13" t="s">
        <v>1424</v>
      </c>
      <c r="E202" s="13" t="str">
        <f t="shared" si="57"/>
        <v>insert into Dividends(symbol,payment_date,amount,account)values('KNSL','2020-12-11',0.09,'BRK-5QX13608');</v>
      </c>
      <c r="G202" s="23" t="str">
        <f t="shared" si="58"/>
        <v>delete from Dividends where symbol='KNSL' and account='BRK-5QX13608' and payment_date='2020-12-11'</v>
      </c>
    </row>
    <row r="203" spans="1:17">
      <c r="A203" t="s">
        <v>1483</v>
      </c>
      <c r="B203" s="1">
        <v>44176</v>
      </c>
      <c r="C203" s="2">
        <v>0.62</v>
      </c>
      <c r="D203" s="13" t="s">
        <v>1424</v>
      </c>
      <c r="E203" s="13" t="str">
        <f t="shared" si="57"/>
        <v>insert into Dividends(symbol,payment_date,amount,account)values('SMG','2020-12-11',0.62,'BRK-5QX13608');</v>
      </c>
      <c r="G203" s="23" t="str">
        <f t="shared" si="58"/>
        <v>delete from Dividends where symbol='SMG' and account='BRK-5QX13608' and payment_date='2020-12-11'</v>
      </c>
    </row>
    <row r="204" spans="1:17">
      <c r="A204" t="s">
        <v>1478</v>
      </c>
      <c r="B204" s="1">
        <v>44180</v>
      </c>
      <c r="C204" s="2">
        <v>0.51</v>
      </c>
      <c r="D204" s="13" t="s">
        <v>1424</v>
      </c>
      <c r="E204" s="13" t="str">
        <f t="shared" si="57"/>
        <v>insert into Dividends(symbol,payment_date,amount,account)values('LOB','2020-12-15',0.51,'BRK-5QX13608');</v>
      </c>
      <c r="G204" s="23" t="str">
        <f t="shared" si="58"/>
        <v>delete from Dividends where symbol='LOB' and account='BRK-5QX13608' and payment_date='2020-12-15'</v>
      </c>
    </row>
    <row r="205" spans="1:17">
      <c r="A205" t="s">
        <v>1498</v>
      </c>
      <c r="B205" s="1">
        <v>44183</v>
      </c>
      <c r="C205" s="2">
        <v>6.59</v>
      </c>
      <c r="D205" s="13" t="s">
        <v>1424</v>
      </c>
      <c r="E205" s="13" t="str">
        <f t="shared" si="57"/>
        <v>insert into Dividends(symbol,payment_date,amount,account)values('IJY','2020-12-18',6.59,'BRK-5QX13608');</v>
      </c>
      <c r="G205" s="23" t="str">
        <f t="shared" si="58"/>
        <v>delete from Dividends where symbol='IJY' and account='BRK-5QX13608' and payment_date='2020-12-18'</v>
      </c>
    </row>
    <row r="206" spans="1:17">
      <c r="A206" t="s">
        <v>1499</v>
      </c>
      <c r="B206" s="1">
        <v>44183</v>
      </c>
      <c r="C206" s="2">
        <v>15.6</v>
      </c>
      <c r="D206" s="13" t="s">
        <v>1424</v>
      </c>
      <c r="E206" s="13" t="str">
        <f t="shared" si="57"/>
        <v>insert into Dividends(symbol,payment_date,amount,account)values('KTB','2020-12-18',15.6,'BRK-5QX13608');</v>
      </c>
      <c r="G206" s="23" t="str">
        <f t="shared" si="58"/>
        <v>delete from Dividends where symbol='KTB' and account='BRK-5QX13608' and payment_date='2020-12-18'</v>
      </c>
    </row>
    <row r="207" spans="1:17">
      <c r="A207" t="s">
        <v>1497</v>
      </c>
      <c r="B207" s="1">
        <v>44193</v>
      </c>
      <c r="C207" s="2">
        <v>3.25</v>
      </c>
      <c r="D207" s="13" t="s">
        <v>1424</v>
      </c>
      <c r="E207" s="13" t="str">
        <f t="shared" si="57"/>
        <v>insert into Dividends(symbol,payment_date,amount,account)values('FDX','2020-12-28',3.25,'BRK-5QX13608');</v>
      </c>
      <c r="G207" s="23" t="str">
        <f t="shared" si="58"/>
        <v>delete from Dividends where symbol='FDX' and account='BRK-5QX13608' and payment_date='2020-12-28'</v>
      </c>
    </row>
    <row r="208" spans="1:17">
      <c r="A208" s="13" t="s">
        <v>1444</v>
      </c>
      <c r="B208" s="26">
        <v>44203</v>
      </c>
      <c r="C208" s="14">
        <v>17.55</v>
      </c>
      <c r="D208" s="13" t="s">
        <v>1424</v>
      </c>
      <c r="E208" s="13" t="str">
        <f t="shared" si="57"/>
        <v>insert into Dividends(symbol,payment_date,amount,account)values('GTY','2021-1-7',17.55,'BRK-5QX13608');</v>
      </c>
      <c r="F208" s="13"/>
      <c r="G208" s="23" t="str">
        <f t="shared" si="58"/>
        <v>delete from Dividends where symbol='GTY' and account='BRK-5QX13608' and payment_date='2021-1-7'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1:17">
      <c r="A209" s="1" t="s">
        <v>1487</v>
      </c>
      <c r="B209" s="1">
        <v>44209</v>
      </c>
      <c r="C209" s="2">
        <v>3.68</v>
      </c>
      <c r="D209" s="13" t="s">
        <v>1424</v>
      </c>
      <c r="E209" s="13" t="str">
        <f t="shared" si="57"/>
        <v>insert into Dividends(symbol,payment_date,amount,account)values('TTC','2021-1-13',3.68,'BRK-5QX13608');</v>
      </c>
      <c r="F209" s="13"/>
      <c r="G209" s="23" t="str">
        <f t="shared" si="58"/>
        <v>delete from Dividends where symbol='TTC' and account='BRK-5QX13608' and payment_date='2021-1-13'</v>
      </c>
      <c r="H209" s="13"/>
      <c r="I209" s="13"/>
      <c r="J209" s="13"/>
      <c r="K209" s="13"/>
      <c r="L209" s="13"/>
    </row>
    <row r="210" spans="1:17">
      <c r="A210" t="s">
        <v>1488</v>
      </c>
      <c r="B210" s="1">
        <v>44211</v>
      </c>
      <c r="C210" s="2">
        <v>0.44</v>
      </c>
      <c r="D210" s="13" t="s">
        <v>1424</v>
      </c>
      <c r="E210" s="13" t="str">
        <f t="shared" si="57"/>
        <v>insert into Dividends(symbol,payment_date,amount,account)values('TMO','2021-1-15',0.44,'BRK-5QX13608');</v>
      </c>
      <c r="G210" s="23" t="str">
        <f t="shared" si="58"/>
        <v>delete from Dividends where symbol='TMO' and account='BRK-5QX13608' and payment_date='2021-1-15'</v>
      </c>
    </row>
    <row r="211" spans="1:17">
      <c r="A211" s="13" t="s">
        <v>1479</v>
      </c>
      <c r="B211" s="26">
        <v>44256</v>
      </c>
      <c r="C211" s="14">
        <v>3.48</v>
      </c>
      <c r="D211" s="13" t="s">
        <v>1424</v>
      </c>
      <c r="E211" s="13" t="str">
        <f t="shared" si="57"/>
        <v>insert into Dividends(symbol,payment_date,amount,account)values('NEAR','2021-3-1',3.48,'BRK-5QX13608');</v>
      </c>
      <c r="F211" s="13"/>
      <c r="G211" s="23" t="str">
        <f t="shared" si="58"/>
        <v>delete from Dividends where symbol='NEAR' and account='BRK-5QX13608' and payment_date='2021-3-1'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1:17">
      <c r="A212" t="s">
        <v>1483</v>
      </c>
      <c r="B212" s="1">
        <v>44265</v>
      </c>
      <c r="C212" s="2">
        <v>0.62</v>
      </c>
      <c r="D212" s="13" t="s">
        <v>1424</v>
      </c>
      <c r="E212" s="13" t="str">
        <f t="shared" si="57"/>
        <v>insert into Dividends(symbol,payment_date,amount,account)values('SMG','2021-3-10',0.62,'BRK-5QX13608');</v>
      </c>
      <c r="G212" s="23" t="str">
        <f t="shared" si="58"/>
        <v>delete from Dividends where symbol='SMG' and account='BRK-5QX13608' and payment_date='2021-3-10'</v>
      </c>
    </row>
    <row r="213" spans="1:17">
      <c r="A213" t="s">
        <v>1489</v>
      </c>
      <c r="B213" s="1">
        <v>44286</v>
      </c>
      <c r="C213" s="2">
        <v>6.59</v>
      </c>
      <c r="D213" s="13" t="s">
        <v>1424</v>
      </c>
      <c r="E213" s="13" t="str">
        <f t="shared" si="57"/>
        <v>insert into Dividends(symbol,payment_date,amount,account)values('IGE','2021-3-31',6.59,'BRK-5QX13608');</v>
      </c>
      <c r="G213" s="23" t="str">
        <f t="shared" si="58"/>
        <v>delete from Dividends where symbol='IGE' and account='BRK-5QX13608' and payment_date='2021-3-31'</v>
      </c>
    </row>
    <row r="214" spans="1:17">
      <c r="A214" t="s">
        <v>1490</v>
      </c>
      <c r="B214" s="1">
        <v>44286</v>
      </c>
      <c r="C214" s="2">
        <v>2.71</v>
      </c>
      <c r="D214" s="13" t="s">
        <v>1424</v>
      </c>
      <c r="E214" s="13" t="str">
        <f t="shared" si="57"/>
        <v>insert into Dividends(symbol,payment_date,amount,account)values('GSY','2021-3-31',2.71,'BRK-5QX13608');</v>
      </c>
      <c r="G214" s="23" t="str">
        <f t="shared" si="58"/>
        <v>delete from Dividends where symbol='GSY' and account='BRK-5QX13608' and payment_date='2021-3-31'</v>
      </c>
    </row>
    <row r="215" spans="1:17">
      <c r="A215" t="s">
        <v>1484</v>
      </c>
      <c r="B215" s="1">
        <v>44288</v>
      </c>
      <c r="C215" s="2">
        <v>4.78</v>
      </c>
      <c r="D215" s="13" t="s">
        <v>1424</v>
      </c>
      <c r="E215" s="13" t="str">
        <f t="shared" si="57"/>
        <v>insert into Dividends(symbol,payment_date,amount,account)values('TAC','2021-4-2',4.78,'BRK-5QX13608');</v>
      </c>
      <c r="G215" s="23" t="str">
        <f t="shared" si="58"/>
        <v>delete from Dividends where symbol='TAC' and account='BRK-5QX13608' and payment_date='2021-4-2'</v>
      </c>
    </row>
    <row r="216" spans="1:17">
      <c r="A216" t="s">
        <v>1479</v>
      </c>
      <c r="B216" s="1">
        <v>44294</v>
      </c>
      <c r="C216" s="2">
        <v>3.13</v>
      </c>
      <c r="D216" s="13" t="s">
        <v>1424</v>
      </c>
      <c r="E216" s="13" t="str">
        <f t="shared" si="57"/>
        <v>insert into Dividends(symbol,payment_date,amount,account)values('NEAR','2021-4-8',3.13,'BRK-5QX13608');</v>
      </c>
      <c r="G216" s="23" t="str">
        <f t="shared" si="58"/>
        <v>delete from Dividends where symbol='NEAR' and account='BRK-5QX13608' and payment_date='2021-4-8'</v>
      </c>
    </row>
    <row r="217" spans="1:17">
      <c r="A217" t="s">
        <v>1485</v>
      </c>
      <c r="B217" s="1">
        <v>44301</v>
      </c>
      <c r="C217" s="2">
        <v>4.8</v>
      </c>
      <c r="D217" s="13" t="s">
        <v>1424</v>
      </c>
      <c r="E217" s="13" t="str">
        <f t="shared" si="57"/>
        <v>insert into Dividends(symbol,payment_date,amount,account)values('FMC','2021-4-15',4.8,'BRK-5QX13608');</v>
      </c>
      <c r="G217" s="23" t="str">
        <f t="shared" si="58"/>
        <v>delete from Dividends where symbol='FMC' and account='BRK-5QX13608' and payment_date='2021-4-15'</v>
      </c>
    </row>
    <row r="218" spans="1:17">
      <c r="A218" t="s">
        <v>1490</v>
      </c>
      <c r="B218" s="1">
        <v>44316</v>
      </c>
      <c r="C218" s="2">
        <v>2.5099999999999998</v>
      </c>
      <c r="D218" s="13" t="s">
        <v>1424</v>
      </c>
      <c r="E218" s="13" t="str">
        <f t="shared" si="57"/>
        <v>insert into Dividends(symbol,payment_date,amount,account)values('GSY','2021-4-30',2.51,'BRK-5QX13608');</v>
      </c>
      <c r="G218" s="23" t="str">
        <f t="shared" si="58"/>
        <v>delete from Dividends where symbol='GSY' and account='BRK-5QX13608' and payment_date='2021-4-30'</v>
      </c>
    </row>
    <row r="219" spans="1:17">
      <c r="A219" t="s">
        <v>1491</v>
      </c>
      <c r="B219" s="1">
        <v>44322</v>
      </c>
      <c r="C219" s="2">
        <v>3.69</v>
      </c>
      <c r="D219" s="13" t="s">
        <v>1424</v>
      </c>
      <c r="E219" s="13" t="str">
        <f t="shared" si="57"/>
        <v>insert into Dividends(symbol,payment_date,amount,account)values('FUL','2021-5-6',3.69,'BRK-5QX13608');</v>
      </c>
      <c r="G219" s="23" t="str">
        <f t="shared" si="58"/>
        <v>delete from Dividends where symbol='FUL' and account='BRK-5QX13608' and payment_date='2021-5-6'</v>
      </c>
    </row>
    <row r="220" spans="1:17">
      <c r="A220" t="s">
        <v>1479</v>
      </c>
      <c r="B220" s="1">
        <v>44323</v>
      </c>
      <c r="C220" s="2">
        <v>2.82</v>
      </c>
      <c r="D220" s="13" t="s">
        <v>1424</v>
      </c>
      <c r="E220" s="13" t="str">
        <f t="shared" si="57"/>
        <v>insert into Dividends(symbol,payment_date,amount,account)values('NEAR','2021-5-7',2.82,'BRK-5QX13608');</v>
      </c>
      <c r="G220" s="23" t="str">
        <f t="shared" si="58"/>
        <v>delete from Dividends where symbol='NEAR' and account='BRK-5QX13608' and payment_date='2021-5-7'</v>
      </c>
    </row>
    <row r="221" spans="1:17">
      <c r="A221" t="s">
        <v>1492</v>
      </c>
      <c r="B221" s="1">
        <v>44343</v>
      </c>
      <c r="C221" s="2">
        <v>1.68</v>
      </c>
      <c r="D221" s="13" t="s">
        <v>1424</v>
      </c>
      <c r="E221" s="13" t="str">
        <f t="shared" si="57"/>
        <v>insert into Dividends(symbol,payment_date,amount,account)values('ARCB','2021-5-27',1.68,'BRK-5QX13608');</v>
      </c>
      <c r="G221" s="23" t="str">
        <f t="shared" si="58"/>
        <v>delete from Dividends where symbol='ARCB' and account='BRK-5QX13608' and payment_date='2021-5-27'</v>
      </c>
    </row>
    <row r="222" spans="1:17">
      <c r="A222" t="s">
        <v>1490</v>
      </c>
      <c r="B222" s="1">
        <v>44344</v>
      </c>
      <c r="C222" s="2">
        <v>2.2400000000000002</v>
      </c>
      <c r="D222" s="13" t="s">
        <v>1424</v>
      </c>
      <c r="E222" s="13" t="str">
        <f t="shared" si="57"/>
        <v>insert into Dividends(symbol,payment_date,amount,account)values('GSY','2021-5-28',2.24,'BRK-5QX13608');</v>
      </c>
      <c r="G222" s="23" t="str">
        <f t="shared" si="58"/>
        <v>delete from Dividends where symbol='GSY' and account='BRK-5QX13608' and payment_date='2021-5-28'</v>
      </c>
    </row>
    <row r="223" spans="1:17">
      <c r="A223" t="s">
        <v>1493</v>
      </c>
      <c r="B223" s="1">
        <v>44344</v>
      </c>
      <c r="C223" s="2">
        <v>14.4</v>
      </c>
      <c r="D223" s="13" t="s">
        <v>1424</v>
      </c>
      <c r="E223" s="13" t="str">
        <f t="shared" si="57"/>
        <v>insert into Dividends(symbol,payment_date,amount,account)values('JEF','2021-5-28',14.4,'BRK-5QX13608');</v>
      </c>
      <c r="G223" s="23" t="str">
        <f t="shared" si="58"/>
        <v>delete from Dividends where symbol='JEF' and account='BRK-5QX13608' and payment_date='2021-5-28'</v>
      </c>
    </row>
    <row r="224" spans="1:17">
      <c r="A224" t="s">
        <v>1489</v>
      </c>
      <c r="B224" s="1">
        <v>44363</v>
      </c>
      <c r="C224" s="2">
        <v>4.83</v>
      </c>
      <c r="D224" s="13" t="s">
        <v>1424</v>
      </c>
      <c r="E224" s="13" t="str">
        <f t="shared" si="57"/>
        <v>insert into Dividends(symbol,payment_date,amount,account)values('IGE','2021-6-16',4.83,'BRK-5QX13608');</v>
      </c>
      <c r="G224" s="23" t="str">
        <f t="shared" si="58"/>
        <v>delete from Dividends where symbol='IGE' and account='BRK-5QX13608' and payment_date='2021-6-16'</v>
      </c>
    </row>
    <row r="225" spans="1:9">
      <c r="A225" t="s">
        <v>1494</v>
      </c>
      <c r="B225" s="1">
        <v>44363</v>
      </c>
      <c r="C225" s="2">
        <v>22.58</v>
      </c>
      <c r="D225" s="13" t="s">
        <v>1424</v>
      </c>
      <c r="E225" s="13" t="str">
        <f t="shared" si="57"/>
        <v>insert into Dividends(symbol,payment_date,amount,account)values('EWO','2021-6-16',22.58,'BRK-5QX13608');</v>
      </c>
      <c r="G225" s="23" t="str">
        <f t="shared" si="58"/>
        <v>delete from Dividends where symbol='EWO' and account='BRK-5QX13608' and payment_date='2021-6-16'</v>
      </c>
    </row>
    <row r="226" spans="1:9">
      <c r="A226" t="s">
        <v>1495</v>
      </c>
      <c r="B226" s="1">
        <v>44389</v>
      </c>
      <c r="C226" s="2">
        <v>3.78</v>
      </c>
      <c r="D226" s="13" t="s">
        <v>1424</v>
      </c>
      <c r="E226" s="13" t="str">
        <f t="shared" si="57"/>
        <v>insert into Dividends(symbol,payment_date,amount,account)values('KLIC','2021-7-12',3.78,'BRK-5QX13608');</v>
      </c>
      <c r="G226" s="23" t="str">
        <f t="shared" si="58"/>
        <v>delete from Dividends where symbol='KLIC' and account='BRK-5QX13608' and payment_date='2021-7-12'</v>
      </c>
    </row>
    <row r="227" spans="1:9">
      <c r="A227" t="s">
        <v>1496</v>
      </c>
      <c r="B227" s="1">
        <v>44396</v>
      </c>
      <c r="C227" s="2">
        <v>3.54</v>
      </c>
      <c r="D227" s="13" t="s">
        <v>1424</v>
      </c>
      <c r="E227" s="13" t="str">
        <f t="shared" si="57"/>
        <v>insert into Dividends(symbol,payment_date,amount,account)values('INTU','2021-7-19',3.54,'BRK-5QX13608');</v>
      </c>
      <c r="G227" s="23" t="str">
        <f t="shared" si="58"/>
        <v>delete from Dividends where symbol='INTU' and account='BRK-5QX13608' and payment_date='2021-7-19'</v>
      </c>
    </row>
    <row r="228" spans="1:9">
      <c r="A228" t="s">
        <v>1486</v>
      </c>
      <c r="B228" s="1">
        <v>44399</v>
      </c>
      <c r="C228" s="2">
        <v>5.75</v>
      </c>
      <c r="D228" s="13" t="s">
        <v>1424</v>
      </c>
      <c r="E228" s="13" t="str">
        <f t="shared" si="57"/>
        <v>insert into Dividends(symbol,payment_date,amount,account)values('SSD','2021-7-22',5.75,'BRK-5QX13608');</v>
      </c>
      <c r="G228" s="23" t="str">
        <f t="shared" si="58"/>
        <v>delete from Dividends where symbol='SSD' and account='BRK-5QX13608' and payment_date='2021-7-22'</v>
      </c>
    </row>
    <row r="229" spans="1:9">
      <c r="A229" t="s">
        <v>1506</v>
      </c>
      <c r="B229" s="1">
        <v>44428</v>
      </c>
      <c r="C229" s="2">
        <v>33.119999999999997</v>
      </c>
      <c r="D229" s="13" t="s">
        <v>1424</v>
      </c>
      <c r="E229" s="13" t="str">
        <f t="shared" si="57"/>
        <v>insert into Dividends(symbol,payment_date,amount,account)values('UMC','2021-8-20',33.12,'BRK-5QX13608');</v>
      </c>
      <c r="G229" s="23" t="str">
        <f t="shared" si="58"/>
        <v>delete from Dividends where symbol='UMC' and account='BRK-5QX13608' and payment_date='2021-8-20'</v>
      </c>
    </row>
    <row r="230" spans="1:9">
      <c r="A230" t="s">
        <v>1481</v>
      </c>
      <c r="B230" s="1">
        <v>44438</v>
      </c>
      <c r="C230" s="2">
        <v>12</v>
      </c>
      <c r="D230" s="13" t="s">
        <v>1424</v>
      </c>
      <c r="E230" s="13" t="str">
        <f t="shared" si="57"/>
        <v>insert into Dividends(symbol,payment_date,amount,account)values('DAC','2021-8-30',12,'BRK-5QX13608');</v>
      </c>
      <c r="G230" s="23" t="str">
        <f t="shared" si="58"/>
        <v>delete from Dividends where symbol='DAC' and account='BRK-5QX13608' and payment_date='2021-8-30'</v>
      </c>
    </row>
    <row r="231" spans="1:9">
      <c r="A231" t="s">
        <v>1507</v>
      </c>
      <c r="B231" s="1">
        <v>44448</v>
      </c>
      <c r="C231" s="2">
        <v>0.9</v>
      </c>
      <c r="D231" s="13" t="s">
        <v>1424</v>
      </c>
      <c r="E231" s="13" t="str">
        <f t="shared" si="57"/>
        <v>insert into Dividends(symbol,payment_date,amount,account)values('MTX','2021-9-9',0.9,'BRK-5QX13608');</v>
      </c>
      <c r="G231" s="23" t="str">
        <f t="shared" si="58"/>
        <v>delete from Dividends where symbol='MTX' and account='BRK-5QX13608' and payment_date='2021-9-9'</v>
      </c>
    </row>
    <row r="232" spans="1:9">
      <c r="A232" t="s">
        <v>1508</v>
      </c>
      <c r="B232" s="1">
        <v>44449</v>
      </c>
      <c r="C232" s="2">
        <v>6.7</v>
      </c>
      <c r="D232" s="13" t="s">
        <v>1424</v>
      </c>
      <c r="E232" s="13" t="str">
        <f t="shared" si="57"/>
        <v>insert into Dividends(symbol,payment_date,amount,account)values('TROX','2021-9-10',6.7,'BRK-5QX13608');</v>
      </c>
      <c r="G232" s="23" t="str">
        <f t="shared" si="58"/>
        <v>delete from Dividends where symbol='TROX' and account='BRK-5QX13608' and payment_date='2021-9-10'</v>
      </c>
    </row>
    <row r="233" spans="1:9">
      <c r="A233" t="s">
        <v>1509</v>
      </c>
      <c r="B233" s="1">
        <v>44455</v>
      </c>
      <c r="C233" s="2">
        <v>2.73</v>
      </c>
      <c r="D233" s="13" t="s">
        <v>1424</v>
      </c>
      <c r="E233" s="13" t="str">
        <f t="shared" si="57"/>
        <v>insert into Dividends(symbol,payment_date,amount,account)values('SSTK','2021-9-16',2.73,'BRK-5QX13608');</v>
      </c>
      <c r="G233" s="23" t="str">
        <f t="shared" si="58"/>
        <v>delete from Dividends where symbol='SSTK' and account='BRK-5QX13608' and payment_date='2021-9-16'</v>
      </c>
    </row>
    <row r="234" spans="1:9">
      <c r="A234" t="s">
        <v>1510</v>
      </c>
      <c r="B234" s="1">
        <v>44496</v>
      </c>
      <c r="C234" s="2">
        <v>8.5</v>
      </c>
      <c r="D234" s="13" t="s">
        <v>1424</v>
      </c>
      <c r="E234" s="13" t="str">
        <f t="shared" si="57"/>
        <v>insert into Dividends(symbol,payment_date,amount,account)values('NTAP','2021-10-27',8.5,'BRK-5QX13608');</v>
      </c>
      <c r="G234" s="23" t="str">
        <f t="shared" si="58"/>
        <v>delete from Dividends where symbol='NTAP' and account='BRK-5QX13608' and payment_date='2021-10-27'</v>
      </c>
      <c r="I234" t="s">
        <v>1514</v>
      </c>
    </row>
    <row r="235" spans="1:9">
      <c r="A235" t="s">
        <v>1511</v>
      </c>
      <c r="B235" s="1">
        <v>44501</v>
      </c>
      <c r="C235" s="2">
        <v>1.6</v>
      </c>
      <c r="D235" s="13" t="s">
        <v>1424</v>
      </c>
      <c r="E235" s="13" t="str">
        <f t="shared" si="57"/>
        <v>insert into Dividends(symbol,payment_date,amount,account)values('DDS','2021-11-1',1.6,'BRK-5QX13608');</v>
      </c>
      <c r="G235" s="23" t="str">
        <f t="shared" si="58"/>
        <v>delete from Dividends where symbol='DDS' and account='BRK-5QX13608' and payment_date='2021-11-1'</v>
      </c>
    </row>
    <row r="236" spans="1:9">
      <c r="A236" t="s">
        <v>1512</v>
      </c>
      <c r="B236" s="1">
        <v>44526</v>
      </c>
      <c r="C236" s="2">
        <v>4.1399999999999997</v>
      </c>
      <c r="D236" s="13" t="s">
        <v>1424</v>
      </c>
      <c r="E236" s="13" t="str">
        <f t="shared" si="57"/>
        <v>insert into Dividends(symbol,payment_date,amount,account)values('SIG','2021-11-26',4.14,'BRK-5QX13608');</v>
      </c>
      <c r="G236" s="23" t="str">
        <f t="shared" si="58"/>
        <v>delete from Dividends where symbol='SIG' and account='BRK-5QX13608' and payment_date='2021-11-26'</v>
      </c>
    </row>
    <row r="237" spans="1:9">
      <c r="A237" t="s">
        <v>1513</v>
      </c>
      <c r="B237" s="1">
        <v>44532</v>
      </c>
      <c r="C237" s="2">
        <v>20.5</v>
      </c>
      <c r="D237" s="13" t="s">
        <v>1424</v>
      </c>
      <c r="E237" s="13" t="str">
        <f t="shared" si="57"/>
        <v>insert into Dividends(symbol,payment_date,amount,account)values('LKQ','2021-12-2',20.5,'BRK-5QX13608');</v>
      </c>
      <c r="G237" s="23" t="str">
        <f t="shared" si="58"/>
        <v>delete from Dividends where symbol='LKQ' and account='BRK-5QX13608' and payment_date='2021-12-2'</v>
      </c>
    </row>
    <row r="238" spans="1:9">
      <c r="A238" s="30" t="s">
        <v>1524</v>
      </c>
      <c r="B238" s="1">
        <v>44557</v>
      </c>
      <c r="C238" s="2">
        <v>30.11</v>
      </c>
      <c r="D238" s="13" t="s">
        <v>1554</v>
      </c>
      <c r="E238" s="13" t="str">
        <f t="shared" si="57"/>
        <v>insert into Dividends(symbol,payment_date,amount,account)values('DBEF','2021-12-27',30.11,'BRK-5QX13609');</v>
      </c>
      <c r="G238" s="23" t="str">
        <f t="shared" si="58"/>
        <v>delete from Dividends where symbol='DBEF' and account='BRK-5QX13609' and payment_date='2021-12-27'</v>
      </c>
    </row>
    <row r="239" spans="1:9">
      <c r="A239" s="30" t="s">
        <v>1525</v>
      </c>
      <c r="B239" s="1">
        <v>44558</v>
      </c>
      <c r="C239" s="2">
        <v>6.24</v>
      </c>
      <c r="D239" s="13" t="s">
        <v>1555</v>
      </c>
      <c r="E239" s="13" t="str">
        <f t="shared" si="57"/>
        <v>insert into Dividends(symbol,payment_date,amount,account)values('KFRC','2021-12-28',6.24,'BRK-5QX13610');</v>
      </c>
      <c r="G239" s="23" t="str">
        <f t="shared" si="58"/>
        <v>delete from Dividends where symbol='KFRC' and account='BRK-5QX13610' and payment_date='2021-12-28'</v>
      </c>
    </row>
    <row r="240" spans="1:9">
      <c r="A240" s="30" t="s">
        <v>1526</v>
      </c>
      <c r="B240" s="1">
        <v>44561</v>
      </c>
      <c r="C240" s="2">
        <v>4.5</v>
      </c>
      <c r="D240" s="13" t="s">
        <v>1556</v>
      </c>
      <c r="E240" s="13" t="str">
        <f t="shared" si="57"/>
        <v>insert into Dividends(symbol,payment_date,amount,account)values('IPAR','2021-12-31',4.5,'BRK-5QX13611');</v>
      </c>
      <c r="G240" s="23" t="str">
        <f t="shared" si="58"/>
        <v>delete from Dividends where symbol='IPAR' and account='BRK-5QX13611' and payment_date='2021-12-31'</v>
      </c>
    </row>
    <row r="241" spans="1:7">
      <c r="A241" s="30" t="s">
        <v>1527</v>
      </c>
      <c r="B241" s="1">
        <v>44561</v>
      </c>
      <c r="C241" s="2">
        <v>0.11</v>
      </c>
      <c r="D241" s="13" t="s">
        <v>1557</v>
      </c>
      <c r="E241" s="13" t="str">
        <f t="shared" si="57"/>
        <v>insert into Dividends(symbol,payment_date,amount,account)values('OMI','2021-12-31',0.11,'BRK-5QX13612');</v>
      </c>
      <c r="G241" s="23" t="str">
        <f t="shared" si="58"/>
        <v>delete from Dividends where symbol='OMI' and account='BRK-5QX13612' and payment_date='2021-12-31'</v>
      </c>
    </row>
    <row r="242" spans="1:7">
      <c r="A242" s="30" t="s">
        <v>1495</v>
      </c>
      <c r="B242" s="1">
        <v>44571</v>
      </c>
      <c r="C242" s="2">
        <v>11.05</v>
      </c>
      <c r="D242" s="13" t="s">
        <v>1558</v>
      </c>
      <c r="E242" s="13" t="str">
        <f t="shared" si="57"/>
        <v>insert into Dividends(symbol,payment_date,amount,account)values('KLIC','2022-1-10',11.05,'BRK-5QX13613');</v>
      </c>
      <c r="G242" s="23" t="str">
        <f t="shared" si="58"/>
        <v>delete from Dividends where symbol='KLIC' and account='BRK-5QX13613' and payment_date='2022-1-10'</v>
      </c>
    </row>
    <row r="243" spans="1:7">
      <c r="A243" s="30" t="s">
        <v>1528</v>
      </c>
      <c r="B243" s="1">
        <v>44574</v>
      </c>
      <c r="C243" s="2">
        <v>3.14</v>
      </c>
      <c r="D243" s="13" t="s">
        <v>1559</v>
      </c>
      <c r="E243" s="13" t="str">
        <f t="shared" si="57"/>
        <v>insert into Dividends(symbol,payment_date,amount,account)values('IMKTA','2022-1-13',3.14,'BRK-5QX13614');</v>
      </c>
      <c r="G243" s="23" t="str">
        <f t="shared" si="58"/>
        <v>delete from Dividends where symbol='IMKTA' and account='BRK-5QX13614' and payment_date='2022-1-13'</v>
      </c>
    </row>
    <row r="244" spans="1:7">
      <c r="A244" s="30" t="s">
        <v>1529</v>
      </c>
      <c r="B244" s="1">
        <v>44575</v>
      </c>
      <c r="C244" s="2">
        <v>11.22</v>
      </c>
      <c r="D244" s="13" t="s">
        <v>1560</v>
      </c>
      <c r="E244" s="13" t="str">
        <f t="shared" si="57"/>
        <v>insert into Dividends(symbol,payment_date,amount,account)values('JCI','2022-1-14',11.22,'BRK-5QX13615');</v>
      </c>
      <c r="G244" s="23" t="str">
        <f t="shared" si="58"/>
        <v>delete from Dividends where symbol='JCI' and account='BRK-5QX13615' and payment_date='2022-1-14'</v>
      </c>
    </row>
    <row r="245" spans="1:7">
      <c r="A245" s="30" t="s">
        <v>1481</v>
      </c>
      <c r="B245" s="1">
        <v>44620</v>
      </c>
      <c r="C245" s="2">
        <v>25.5</v>
      </c>
      <c r="D245" s="13" t="s">
        <v>1561</v>
      </c>
      <c r="E245" s="13" t="str">
        <f t="shared" si="57"/>
        <v>insert into Dividends(symbol,payment_date,amount,account)values('DAC','2022-2-28',25.5,'BRK-5QX13616');</v>
      </c>
      <c r="G245" s="23" t="str">
        <f t="shared" si="58"/>
        <v>delete from Dividends where symbol='DAC' and account='BRK-5QX13616' and payment_date='2022-2-28'</v>
      </c>
    </row>
    <row r="246" spans="1:7">
      <c r="A246" s="30" t="s">
        <v>1530</v>
      </c>
      <c r="B246" s="1">
        <v>44621</v>
      </c>
      <c r="C246" s="2">
        <v>11.88</v>
      </c>
      <c r="D246" s="13" t="s">
        <v>1562</v>
      </c>
      <c r="E246" s="13" t="str">
        <f t="shared" si="57"/>
        <v>insert into Dividends(symbol,payment_date,amount,account)values('SJM','2022-3-1',11.88,'BRK-5QX13617');</v>
      </c>
      <c r="G246" s="23" t="str">
        <f t="shared" si="58"/>
        <v>delete from Dividends where symbol='SJM' and account='BRK-5QX13617' and payment_date='2022-3-1'</v>
      </c>
    </row>
    <row r="247" spans="1:7">
      <c r="A247" s="30" t="s">
        <v>1531</v>
      </c>
      <c r="B247" s="1">
        <v>44635</v>
      </c>
      <c r="C247" s="2">
        <v>11</v>
      </c>
      <c r="D247" s="13" t="s">
        <v>1563</v>
      </c>
      <c r="E247" s="13" t="str">
        <f t="shared" si="57"/>
        <v>insert into Dividends(symbol,payment_date,amount,account)values('WLL','2022-3-15',11,'BRK-5QX13618');</v>
      </c>
      <c r="G247" s="23" t="str">
        <f t="shared" si="58"/>
        <v>delete from Dividends where symbol='WLL' and account='BRK-5QX13618' and payment_date='2022-3-15'</v>
      </c>
    </row>
    <row r="248" spans="1:7">
      <c r="A248" s="30" t="s">
        <v>1528</v>
      </c>
      <c r="B248" s="1">
        <v>44665</v>
      </c>
      <c r="C248" s="2">
        <v>4.46</v>
      </c>
      <c r="D248" s="13" t="s">
        <v>1564</v>
      </c>
      <c r="E248" s="13" t="str">
        <f t="shared" si="57"/>
        <v>insert into Dividends(symbol,payment_date,amount,account)values('IMKTA','2022-4-14',4.46,'BRK-5QX13619');</v>
      </c>
      <c r="G248" s="23" t="str">
        <f t="shared" si="58"/>
        <v>delete from Dividends where symbol='IMKTA' and account='BRK-5QX13619' and payment_date='2022-4-14'</v>
      </c>
    </row>
    <row r="249" spans="1:7">
      <c r="A249" s="30" t="s">
        <v>1532</v>
      </c>
      <c r="B249" s="1">
        <v>44669</v>
      </c>
      <c r="C249" s="2">
        <v>33.97</v>
      </c>
      <c r="D249" s="13" t="s">
        <v>1565</v>
      </c>
      <c r="E249" s="13" t="str">
        <f t="shared" si="57"/>
        <v>insert into Dividends(symbol,payment_date,amount,account)values('KREF','2022-4-18',33.97,'BRK-5QX13620');</v>
      </c>
      <c r="G249" s="23" t="str">
        <f t="shared" si="58"/>
        <v>delete from Dividends where symbol='KREF' and account='BRK-5QX13620' and payment_date='2022-4-18'</v>
      </c>
    </row>
    <row r="250" spans="1:7">
      <c r="A250" s="30" t="s">
        <v>1533</v>
      </c>
      <c r="B250" s="1">
        <v>44712</v>
      </c>
      <c r="C250" s="2">
        <v>4.42</v>
      </c>
      <c r="D250" s="13" t="s">
        <v>1566</v>
      </c>
      <c r="E250" s="13" t="str">
        <f t="shared" si="57"/>
        <v>insert into Dividends(symbol,payment_date,amount,account)values('AIT','2022-5-31',4.42,'BRK-5QX13621');</v>
      </c>
      <c r="G250" s="23" t="str">
        <f t="shared" si="58"/>
        <v>delete from Dividends where symbol='AIT' and account='BRK-5QX13621' and payment_date='2022-5-31'</v>
      </c>
    </row>
    <row r="251" spans="1:7">
      <c r="A251" s="30" t="s">
        <v>1534</v>
      </c>
      <c r="B251" s="1">
        <v>44727</v>
      </c>
      <c r="C251" s="2">
        <v>8.25</v>
      </c>
      <c r="D251" s="13" t="s">
        <v>1567</v>
      </c>
      <c r="E251" s="13" t="str">
        <f t="shared" si="57"/>
        <v>insert into Dividends(symbol,payment_date,amount,account)values('STAR','2022-6-15',8.25,'BRK-5QX13622');</v>
      </c>
      <c r="G251" s="23" t="str">
        <f t="shared" si="58"/>
        <v>delete from Dividends where symbol='STAR' and account='BRK-5QX13622' and payment_date='2022-6-15'</v>
      </c>
    </row>
    <row r="252" spans="1:7">
      <c r="A252" s="30" t="s">
        <v>1535</v>
      </c>
      <c r="B252" s="1">
        <v>44750</v>
      </c>
      <c r="C252" s="2">
        <v>17.96</v>
      </c>
      <c r="D252" s="13" t="s">
        <v>1568</v>
      </c>
      <c r="E252" s="13" t="str">
        <f t="shared" si="57"/>
        <v>insert into Dividends(symbol,payment_date,amount,account)values('IMBBY','2022-7-8',17.96,'BRK-5QX13623');</v>
      </c>
      <c r="G252" s="23" t="str">
        <f t="shared" si="58"/>
        <v>delete from Dividends where symbol='IMBBY' and account='BRK-5QX13623' and payment_date='2022-7-8'</v>
      </c>
    </row>
    <row r="253" spans="1:7">
      <c r="A253" s="30" t="s">
        <v>1519</v>
      </c>
      <c r="B253" s="1">
        <v>44778</v>
      </c>
      <c r="C253" s="2">
        <v>4.16</v>
      </c>
      <c r="D253" s="13" t="s">
        <v>1569</v>
      </c>
      <c r="E253" s="13" t="str">
        <f t="shared" si="57"/>
        <v>insert into Dividends(symbol,payment_date,amount,account)values('BIL','2022-8-5',4.16,'BRK-5QX13624');</v>
      </c>
      <c r="G253" s="23" t="str">
        <f t="shared" si="58"/>
        <v>delete from Dividends where symbol='BIL' and account='BRK-5QX13624' and payment_date='2022-8-5'</v>
      </c>
    </row>
    <row r="254" spans="1:7">
      <c r="A254" s="30" t="s">
        <v>1414</v>
      </c>
      <c r="B254" s="1">
        <v>44785</v>
      </c>
      <c r="C254" s="2">
        <v>23.6</v>
      </c>
      <c r="D254" s="13" t="s">
        <v>1570</v>
      </c>
      <c r="E254" s="13" t="str">
        <f t="shared" si="57"/>
        <v>insert into Dividends(symbol,payment_date,amount,account)values('ARLP','2022-8-12',23.6,'BRK-5QX13625');</v>
      </c>
      <c r="G254" s="23" t="str">
        <f t="shared" si="58"/>
        <v>delete from Dividends where symbol='ARLP' and account='BRK-5QX13625' and payment_date='2022-8-12'</v>
      </c>
    </row>
    <row r="255" spans="1:7">
      <c r="A255" s="30" t="s">
        <v>1536</v>
      </c>
      <c r="B255" s="1">
        <v>44803</v>
      </c>
      <c r="C255" s="2">
        <v>3.63</v>
      </c>
      <c r="D255" s="13" t="s">
        <v>1571</v>
      </c>
      <c r="E255" s="13" t="str">
        <f t="shared" si="57"/>
        <v>insert into Dividends(symbol,payment_date,amount,account)values('ASIX','2022-8-30',3.63,'BRK-5QX13626');</v>
      </c>
      <c r="G255" s="23" t="str">
        <f t="shared" si="58"/>
        <v>delete from Dividends where symbol='ASIX' and account='BRK-5QX13626' and payment_date='2022-8-30'</v>
      </c>
    </row>
    <row r="256" spans="1:7">
      <c r="A256" s="30" t="s">
        <v>1437</v>
      </c>
      <c r="B256" s="1">
        <v>44806</v>
      </c>
      <c r="C256" s="2">
        <v>1.56</v>
      </c>
      <c r="D256" s="13" t="s">
        <v>1572</v>
      </c>
      <c r="E256" s="13" t="str">
        <f t="shared" si="57"/>
        <v>insert into Dividends(symbol,payment_date,amount,account)values('MGPI','2022-9-2',1.56,'BRK-5QX13627');</v>
      </c>
      <c r="G256" s="23" t="str">
        <f t="shared" si="58"/>
        <v>delete from Dividends where symbol='MGPI' and account='BRK-5QX13627' and payment_date='2022-9-2'</v>
      </c>
    </row>
    <row r="257" spans="1:7">
      <c r="A257" s="30" t="s">
        <v>1537</v>
      </c>
      <c r="B257" s="1">
        <v>44812</v>
      </c>
      <c r="C257" s="2">
        <v>1.28</v>
      </c>
      <c r="D257" s="13" t="s">
        <v>1573</v>
      </c>
      <c r="E257" s="13" t="str">
        <f t="shared" si="57"/>
        <v>insert into Dividends(symbol,payment_date,amount,account)values('MUSA','2022-9-8',1.28,'BRK-5QX13628');</v>
      </c>
      <c r="G257" s="23" t="str">
        <f t="shared" si="58"/>
        <v>delete from Dividends where symbol='MUSA' and account='BRK-5QX13628' and payment_date='2022-9-8'</v>
      </c>
    </row>
    <row r="258" spans="1:7">
      <c r="A258" s="30" t="s">
        <v>1519</v>
      </c>
      <c r="B258" s="1">
        <v>44812</v>
      </c>
      <c r="C258" s="2">
        <v>5.95</v>
      </c>
      <c r="D258" s="13" t="s">
        <v>1574</v>
      </c>
      <c r="E258" s="13" t="str">
        <f t="shared" si="57"/>
        <v>insert into Dividends(symbol,payment_date,amount,account)values('BIL','2022-9-8',5.95,'BRK-5QX13629');</v>
      </c>
      <c r="G258" s="23" t="str">
        <f t="shared" si="58"/>
        <v>delete from Dividends where symbol='BIL' and account='BRK-5QX13629' and payment_date='2022-9-8'</v>
      </c>
    </row>
    <row r="259" spans="1:7">
      <c r="A259" s="30" t="s">
        <v>1519</v>
      </c>
      <c r="B259" s="1">
        <v>44841</v>
      </c>
      <c r="C259" s="2">
        <v>6.68</v>
      </c>
      <c r="D259" s="13" t="s">
        <v>1575</v>
      </c>
      <c r="E259" s="13" t="str">
        <f t="shared" si="57"/>
        <v>insert into Dividends(symbol,payment_date,amount,account)values('BIL','2022-10-7',6.68,'BRK-5QX13630');</v>
      </c>
      <c r="G259" s="23" t="str">
        <f t="shared" si="58"/>
        <v>delete from Dividends where symbol='BIL' and account='BRK-5QX13630' and payment_date='2022-10-7'</v>
      </c>
    </row>
    <row r="260" spans="1:7">
      <c r="A260" s="30" t="s">
        <v>1538</v>
      </c>
      <c r="B260" s="1">
        <v>44859</v>
      </c>
      <c r="C260" s="2">
        <v>26.49</v>
      </c>
      <c r="D260" s="13" t="s">
        <v>1576</v>
      </c>
      <c r="E260" s="13" t="str">
        <f t="shared" si="57"/>
        <v>insert into Dividends(symbol,payment_date,amount,account)values('VIV','2022-10-25',26.49,'BRK-5QX13631');</v>
      </c>
      <c r="G260" s="23" t="str">
        <f t="shared" si="58"/>
        <v>delete from Dividends where symbol='VIV' and account='BRK-5QX13631' and payment_date='2022-10-25'</v>
      </c>
    </row>
    <row r="261" spans="1:7">
      <c r="A261" s="30" t="s">
        <v>1539</v>
      </c>
      <c r="B261" s="1">
        <v>44882</v>
      </c>
      <c r="C261" s="2">
        <v>33.75</v>
      </c>
      <c r="D261" s="13" t="s">
        <v>1577</v>
      </c>
      <c r="E261" s="13" t="str">
        <f t="shared" si="57"/>
        <v>insert into Dividends(symbol,payment_date,amount,account)values('BSM','2022-11-17',33.75,'BRK-5QX13632');</v>
      </c>
      <c r="G261" s="23" t="str">
        <f t="shared" si="58"/>
        <v>delete from Dividends where symbol='BSM' and account='BRK-5QX13632' and payment_date='2022-11-17'</v>
      </c>
    </row>
    <row r="262" spans="1:7">
      <c r="A262" s="30" t="s">
        <v>1540</v>
      </c>
      <c r="B262" s="1">
        <v>44888</v>
      </c>
      <c r="C262" s="2">
        <v>23.1</v>
      </c>
      <c r="D262" s="13" t="s">
        <v>1578</v>
      </c>
      <c r="E262" s="13" t="str">
        <f t="shared" si="57"/>
        <v>insert into Dividends(symbol,payment_date,amount,account)values('CEIX','2022-11-23',23.1,'BRK-5QX13633');</v>
      </c>
      <c r="G262" s="23" t="str">
        <f t="shared" si="58"/>
        <v>delete from Dividends where symbol='CEIX' and account='BRK-5QX13633' and payment_date='2022-11-23'</v>
      </c>
    </row>
    <row r="263" spans="1:7">
      <c r="A263" s="30" t="s">
        <v>1541</v>
      </c>
      <c r="B263" s="1">
        <v>44904</v>
      </c>
      <c r="C263" s="2">
        <v>6.66</v>
      </c>
      <c r="D263" s="13" t="s">
        <v>1579</v>
      </c>
      <c r="E263" s="13" t="str">
        <f t="shared" si="57"/>
        <v>insert into Dividends(symbol,payment_date,amount,account)values('CBT','2022-12-9',6.66,'BRK-5QX13634');</v>
      </c>
      <c r="G263" s="23" t="str">
        <f t="shared" si="58"/>
        <v>delete from Dividends where symbol='CBT' and account='BRK-5QX13634' and payment_date='2022-12-9'</v>
      </c>
    </row>
    <row r="264" spans="1:7">
      <c r="A264" s="30" t="s">
        <v>1542</v>
      </c>
      <c r="B264" s="1">
        <v>44981</v>
      </c>
      <c r="C264" s="2">
        <v>66.5</v>
      </c>
      <c r="D264" s="13" t="s">
        <v>1580</v>
      </c>
      <c r="E264" s="13" t="str">
        <f t="shared" si="57"/>
        <v>insert into Dividends(symbol,payment_date,amount,account)values('DHT','2023-2-24',66.5,'BRK-5QX13635');</v>
      </c>
      <c r="G264" s="23" t="str">
        <f t="shared" si="58"/>
        <v>delete from Dividends where symbol='DHT' and account='BRK-5QX13635' and payment_date='2023-2-24'</v>
      </c>
    </row>
    <row r="265" spans="1:7">
      <c r="A265" s="30" t="s">
        <v>1543</v>
      </c>
      <c r="B265" s="1">
        <v>44988</v>
      </c>
      <c r="C265" s="2">
        <v>3.92</v>
      </c>
      <c r="D265" s="13" t="s">
        <v>1581</v>
      </c>
      <c r="E265" s="13" t="str">
        <f t="shared" ref="E265:E280" si="59">"insert into "&amp;$B$1&amp;"(symbol,payment_date,amount,account)values('"&amp;A265&amp;"','"&amp;YEAR(B265)&amp;"-"&amp;MONTH(B265)&amp;"-"&amp;DAY(B265)&amp;"',"&amp;C265&amp;",'"&amp;D265&amp;"');"</f>
        <v>insert into Dividends(symbol,payment_date,amount,account)values('LW','2023-3-3',3.92,'BRK-5QX13636');</v>
      </c>
      <c r="G265" s="23" t="str">
        <f t="shared" ref="G265:G280" si="60">"delete from "&amp;$B$1&amp;" where symbol='"&amp;A265&amp;"' and account='"&amp;D265&amp;"'"&amp;" and payment_date='"&amp;YEAR(B265)&amp;"-"&amp;MONTH(B265)&amp;"-"&amp;DAY(B265)&amp;"'"</f>
        <v>delete from Dividends where symbol='LW' and account='BRK-5QX13636' and payment_date='2023-3-3'</v>
      </c>
    </row>
    <row r="266" spans="1:7">
      <c r="A266" s="30" t="s">
        <v>1544</v>
      </c>
      <c r="B266" s="1">
        <v>45005</v>
      </c>
      <c r="C266" s="2">
        <v>17.29</v>
      </c>
      <c r="D266" s="13" t="s">
        <v>1582</v>
      </c>
      <c r="E266" s="13" t="str">
        <f t="shared" si="59"/>
        <v>insert into Dividends(symbol,payment_date,amount,account)values('XOM','2023-3-20',17.29,'BRK-5QX13637');</v>
      </c>
      <c r="G266" s="23" t="str">
        <f t="shared" si="60"/>
        <v>delete from Dividends where symbol='XOM' and account='BRK-5QX13637' and payment_date='2023-3-20'</v>
      </c>
    </row>
    <row r="267" spans="1:7">
      <c r="A267" s="30" t="s">
        <v>1545</v>
      </c>
      <c r="B267" s="1">
        <v>44995</v>
      </c>
      <c r="C267" s="2">
        <v>4.5</v>
      </c>
      <c r="D267" s="13" t="s">
        <v>1583</v>
      </c>
      <c r="E267" s="13" t="str">
        <f t="shared" si="59"/>
        <v>insert into Dividends(symbol,payment_date,amount,account)values('MPC','2023-3-10',4.5,'BRK-5QX13638');</v>
      </c>
      <c r="G267" s="23" t="str">
        <f t="shared" si="60"/>
        <v>delete from Dividends where symbol='MPC' and account='BRK-5QX13638' and payment_date='2023-3-10'</v>
      </c>
    </row>
    <row r="268" spans="1:7">
      <c r="A268" s="30" t="s">
        <v>1546</v>
      </c>
      <c r="B268" s="1">
        <v>45000</v>
      </c>
      <c r="C268" s="2">
        <v>6.4</v>
      </c>
      <c r="D268" s="13" t="s">
        <v>1584</v>
      </c>
      <c r="E268" s="13" t="str">
        <f t="shared" si="59"/>
        <v>insert into Dividends(symbol,payment_date,amount,account)values('RPRX','2023-3-15',6.4,'BRK-5QX13639');</v>
      </c>
      <c r="G268" s="23" t="str">
        <f t="shared" si="60"/>
        <v>delete from Dividends where symbol='RPRX' and account='BRK-5QX13639' and payment_date='2023-3-15'</v>
      </c>
    </row>
    <row r="269" spans="1:7">
      <c r="A269" s="30" t="s">
        <v>1547</v>
      </c>
      <c r="B269" s="1">
        <v>45000</v>
      </c>
      <c r="C269" s="2">
        <v>13.95</v>
      </c>
      <c r="D269" s="13" t="s">
        <v>1585</v>
      </c>
      <c r="E269" s="13" t="str">
        <f t="shared" si="59"/>
        <v>insert into Dividends(symbol,payment_date,amount,account)values('ASC','2023-3-15',13.95,'BRK-5QX13640');</v>
      </c>
      <c r="G269" s="23" t="str">
        <f t="shared" si="60"/>
        <v>delete from Dividends where symbol='ASC' and account='BRK-5QX13640' and payment_date='2023-3-15'</v>
      </c>
    </row>
    <row r="270" spans="1:7">
      <c r="A270" s="30" t="s">
        <v>1538</v>
      </c>
      <c r="B270" s="1">
        <v>45041</v>
      </c>
      <c r="C270" s="2">
        <v>6.2</v>
      </c>
      <c r="D270" s="13" t="s">
        <v>1586</v>
      </c>
      <c r="E270" s="13" t="str">
        <f t="shared" si="59"/>
        <v>insert into Dividends(symbol,payment_date,amount,account)values('VIV','2023-4-25',6.2,'BRK-5QX13641');</v>
      </c>
      <c r="G270" s="23" t="str">
        <f t="shared" si="60"/>
        <v>delete from Dividends where symbol='VIV' and account='BRK-5QX13641' and payment_date='2023-4-25'</v>
      </c>
    </row>
    <row r="271" spans="1:7">
      <c r="A271" s="30" t="s">
        <v>1538</v>
      </c>
      <c r="B271" s="1">
        <v>45042</v>
      </c>
      <c r="C271" s="2">
        <v>1.93</v>
      </c>
      <c r="D271" s="13" t="s">
        <v>1587</v>
      </c>
      <c r="E271" s="13" t="str">
        <f t="shared" si="59"/>
        <v>insert into Dividends(symbol,payment_date,amount,account)values('VIV','2023-4-26',1.93,'BRK-5QX13642');</v>
      </c>
      <c r="G271" s="23" t="str">
        <f t="shared" si="60"/>
        <v>delete from Dividends where symbol='VIV' and account='BRK-5QX13642' and payment_date='2023-4-26'</v>
      </c>
    </row>
    <row r="272" spans="1:7">
      <c r="A272" s="30" t="s">
        <v>1543</v>
      </c>
      <c r="B272" s="1">
        <v>45079</v>
      </c>
      <c r="C272" s="2">
        <v>4.4800000000000004</v>
      </c>
      <c r="D272" s="13" t="s">
        <v>1588</v>
      </c>
      <c r="E272" s="13" t="str">
        <f t="shared" si="59"/>
        <v>insert into Dividends(symbol,payment_date,amount,account)values('LW','2023-6-2',4.48,'BRK-5QX13643');</v>
      </c>
      <c r="G272" s="23" t="str">
        <f t="shared" si="60"/>
        <v>delete from Dividends where symbol='LW' and account='BRK-5QX13643' and payment_date='2023-6-2'</v>
      </c>
    </row>
    <row r="273" spans="1:7">
      <c r="A273" s="30" t="s">
        <v>1548</v>
      </c>
      <c r="B273" s="1">
        <v>45086</v>
      </c>
      <c r="C273" s="2">
        <v>0.56999999999999995</v>
      </c>
      <c r="D273" s="13" t="s">
        <v>1589</v>
      </c>
      <c r="E273" s="13" t="str">
        <f t="shared" si="59"/>
        <v>insert into Dividends(symbol,payment_date,amount,account)values('WING','2023-6-9',0.57,'BRK-5QX13644');</v>
      </c>
      <c r="G273" s="23" t="str">
        <f t="shared" si="60"/>
        <v>delete from Dividends where symbol='WING' and account='BRK-5QX13644' and payment_date='2023-6-9'</v>
      </c>
    </row>
    <row r="274" spans="1:7">
      <c r="A274" s="30" t="s">
        <v>1549</v>
      </c>
      <c r="B274" s="1">
        <v>45103</v>
      </c>
      <c r="C274" s="2">
        <v>4.05</v>
      </c>
      <c r="D274" s="13" t="s">
        <v>1590</v>
      </c>
      <c r="E274" s="13" t="str">
        <f t="shared" si="59"/>
        <v>insert into Dividends(symbol,payment_date,amount,account)values('AMKR','2023-6-26',4.05,'BRK-5QX13645');</v>
      </c>
      <c r="G274" s="23" t="str">
        <f t="shared" si="60"/>
        <v>delete from Dividends where symbol='AMKR' and account='BRK-5QX13645' and payment_date='2023-6-26'</v>
      </c>
    </row>
    <row r="275" spans="1:7">
      <c r="A275" s="30" t="s">
        <v>1550</v>
      </c>
      <c r="B275" s="1">
        <v>45091</v>
      </c>
      <c r="C275" s="2">
        <v>1.68</v>
      </c>
      <c r="D275" s="13" t="s">
        <v>1591</v>
      </c>
      <c r="E275" s="13" t="str">
        <f t="shared" si="59"/>
        <v>insert into Dividends(symbol,payment_date,amount,account)values('ICFI','2023-6-14',1.68,'BRK-5QX13646');</v>
      </c>
      <c r="G275" s="23" t="str">
        <f t="shared" si="60"/>
        <v>delete from Dividends where symbol='ICFI' and account='BRK-5QX13646' and payment_date='2023-6-14'</v>
      </c>
    </row>
    <row r="276" spans="1:7">
      <c r="A276" s="30" t="s">
        <v>1551</v>
      </c>
      <c r="B276" s="1">
        <v>45132</v>
      </c>
      <c r="C276" s="2">
        <v>1.2</v>
      </c>
      <c r="D276" s="13" t="s">
        <v>1592</v>
      </c>
      <c r="E276" s="13" t="str">
        <f t="shared" si="59"/>
        <v>insert into Dividends(symbol,payment_date,amount,account)values('GE','2023-7-25',1.2,'BRK-5QX13647');</v>
      </c>
      <c r="G276" s="23" t="str">
        <f t="shared" si="60"/>
        <v>delete from Dividends where symbol='GE' and account='BRK-5QX13647' and payment_date='2023-7-25'</v>
      </c>
    </row>
    <row r="277" spans="1:7">
      <c r="A277" s="30" t="s">
        <v>1552</v>
      </c>
      <c r="B277" s="1">
        <v>45197</v>
      </c>
      <c r="C277" s="2">
        <v>0.12</v>
      </c>
      <c r="D277" s="13" t="s">
        <v>1593</v>
      </c>
      <c r="E277" s="13" t="str">
        <f t="shared" si="59"/>
        <v>insert into Dividends(symbol,payment_date,amount,account)values('NVDA','2023-9-28',0.12,'BRK-5QX13648');</v>
      </c>
      <c r="G277" s="23" t="str">
        <f t="shared" si="60"/>
        <v>delete from Dividends where symbol='NVDA' and account='BRK-5QX13648' and payment_date='2023-9-28'</v>
      </c>
    </row>
    <row r="278" spans="1:7">
      <c r="A278" s="30" t="s">
        <v>1526</v>
      </c>
      <c r="B278" s="1">
        <v>45201</v>
      </c>
      <c r="C278" s="2">
        <v>7.5</v>
      </c>
      <c r="D278" s="13" t="s">
        <v>1594</v>
      </c>
      <c r="E278" s="13" t="str">
        <f t="shared" si="59"/>
        <v>insert into Dividends(symbol,payment_date,amount,account)values('IPAR','2023-10-2',7.5,'BRK-5QX13649');</v>
      </c>
      <c r="G278" s="23" t="str">
        <f t="shared" si="60"/>
        <v>delete from Dividends where symbol='IPAR' and account='BRK-5QX13649' and payment_date='2023-10-2'</v>
      </c>
    </row>
    <row r="279" spans="1:7">
      <c r="A279" s="30" t="s">
        <v>1553</v>
      </c>
      <c r="B279" s="1">
        <v>45201</v>
      </c>
      <c r="C279" s="2">
        <v>9</v>
      </c>
      <c r="D279" s="13" t="s">
        <v>1595</v>
      </c>
      <c r="E279" s="13" t="str">
        <f t="shared" si="59"/>
        <v>insert into Dividends(symbol,payment_date,amount,account)values('NEU','2023-10-2',9,'BRK-5QX13650');</v>
      </c>
      <c r="G279" s="23" t="str">
        <f t="shared" si="60"/>
        <v>delete from Dividends where symbol='NEU' and account='BRK-5QX13650' and payment_date='2023-10-2'</v>
      </c>
    </row>
    <row r="280" spans="1:7">
      <c r="A280" s="30" t="s">
        <v>1551</v>
      </c>
      <c r="B280" s="1">
        <v>45224</v>
      </c>
      <c r="C280" s="2">
        <v>1.2</v>
      </c>
      <c r="D280" s="13" t="s">
        <v>1596</v>
      </c>
      <c r="E280" s="13" t="str">
        <f t="shared" si="59"/>
        <v>insert into Dividends(symbol,payment_date,amount,account)values('GE','2023-10-25',1.2,'BRK-5QX13651');</v>
      </c>
      <c r="G280" s="23" t="str">
        <f t="shared" si="60"/>
        <v>delete from Dividends where symbol='GE' and account='BRK-5QX13651' and payment_date='2023-10-25'</v>
      </c>
    </row>
    <row r="281" spans="1:7">
      <c r="A281" s="31" t="s">
        <v>1451</v>
      </c>
      <c r="B281" s="1">
        <v>45230</v>
      </c>
      <c r="C281" s="2">
        <v>0.98</v>
      </c>
      <c r="D281" s="13" t="s">
        <v>1596</v>
      </c>
      <c r="E281" s="13" t="str">
        <f t="shared" ref="E281" si="61">"insert into "&amp;$B$1&amp;"(symbol,payment_date,amount,account)values('"&amp;A281&amp;"','"&amp;YEAR(B281)&amp;"-"&amp;MONTH(B281)&amp;"-"&amp;DAY(B281)&amp;"',"&amp;C281&amp;",'"&amp;D281&amp;"');"</f>
        <v>insert into Dividends(symbol,payment_date,amount,account)values('ENSG','2023-10-31',0.98,'BRK-5QX13651');</v>
      </c>
      <c r="G281" s="23" t="str">
        <f t="shared" ref="G281" si="62">"delete from "&amp;$B$1&amp;" where symbol='"&amp;A281&amp;"' and account='"&amp;D281&amp;"'"&amp;" and payment_date='"&amp;YEAR(B281)&amp;"-"&amp;MONTH(B281)&amp;"-"&amp;DAY(B281)&amp;"'"</f>
        <v>delete from Dividends where symbol='ENSG' and account='BRK-5QX13651' and payment_date='2023-10-31'</v>
      </c>
    </row>
    <row r="282" spans="1:7">
      <c r="A282" s="30" t="s">
        <v>1597</v>
      </c>
      <c r="B282" s="1">
        <v>45258</v>
      </c>
      <c r="C282" s="2">
        <v>16.600000000000001</v>
      </c>
      <c r="D282" s="13" t="s">
        <v>1596</v>
      </c>
      <c r="E282" s="13" t="str">
        <f t="shared" ref="E282" si="63">"insert into "&amp;$B$1&amp;"(symbol,payment_date,amount,account)values('"&amp;A282&amp;"','"&amp;YEAR(B282)&amp;"-"&amp;MONTH(B282)&amp;"-"&amp;DAY(B282)&amp;"',"&amp;C282&amp;",'"&amp;D282&amp;"');"</f>
        <v>insert into Dividends(symbol,payment_date,amount,account)values('MSM','2023-11-28',16.6,'BRK-5QX13651');</v>
      </c>
      <c r="G282" s="23" t="str">
        <f t="shared" ref="G282" si="64">"delete from "&amp;$B$1&amp;" where symbol='"&amp;A282&amp;"' and account='"&amp;D282&amp;"'"&amp;" and payment_date='"&amp;YEAR(B282)&amp;"-"&amp;MONTH(B282)&amp;"-"&amp;DAY(B282)&amp;"'"</f>
        <v>delete from Dividends where symbol='MSM' and account='BRK-5QX13651' and payment_date='2023-11-28'</v>
      </c>
    </row>
    <row r="283" spans="1:7">
      <c r="A283" s="30" t="s">
        <v>1598</v>
      </c>
      <c r="B283" s="1">
        <v>45264</v>
      </c>
      <c r="C283" s="2">
        <v>0.64</v>
      </c>
      <c r="D283" s="13" t="s">
        <v>1596</v>
      </c>
      <c r="E283" s="13" t="str">
        <f t="shared" ref="E283" si="65">"insert into "&amp;$B$1&amp;"(symbol,payment_date,amount,account)values('"&amp;A283&amp;"','"&amp;YEAR(B283)&amp;"-"&amp;MONTH(B283)&amp;"-"&amp;DAY(B283)&amp;"',"&amp;C283&amp;",'"&amp;D283&amp;"');"</f>
        <v>insert into Dividends(symbol,payment_date,amount,account)values('JBL','2023-12-4',0.64,'BRK-5QX13651');</v>
      </c>
      <c r="G283" s="23" t="str">
        <f t="shared" ref="G283" si="66">"delete from "&amp;$B$1&amp;" where symbol='"&amp;A283&amp;"' and account='"&amp;D283&amp;"'"&amp;" and payment_date='"&amp;YEAR(B283)&amp;"-"&amp;MONTH(B283)&amp;"-"&amp;DAY(B283)&amp;"'"</f>
        <v>delete from Dividends where symbol='JBL' and account='BRK-5QX13651' and payment_date='2023-12-4'</v>
      </c>
    </row>
    <row r="284" spans="1:7">
      <c r="A284" s="30"/>
      <c r="B284" s="1"/>
      <c r="D284" s="13"/>
      <c r="E284" s="13"/>
      <c r="G284" s="23"/>
    </row>
    <row r="285" spans="1:7">
      <c r="A285" s="30"/>
      <c r="B285" s="1"/>
      <c r="D285" s="13"/>
      <c r="E285" s="13"/>
      <c r="G285" s="23"/>
    </row>
    <row r="290" spans="1:20">
      <c r="A290" s="6" t="s">
        <v>1418</v>
      </c>
      <c r="B290" s="6" t="s">
        <v>1419</v>
      </c>
      <c r="C290" s="7" t="s">
        <v>1420</v>
      </c>
      <c r="D290" s="6" t="s">
        <v>1421</v>
      </c>
    </row>
    <row r="291" spans="1:20">
      <c r="A291" t="s">
        <v>0</v>
      </c>
      <c r="B291" s="1">
        <v>41723</v>
      </c>
      <c r="C291" s="2">
        <v>40.6</v>
      </c>
      <c r="D291" t="s">
        <v>1416</v>
      </c>
      <c r="E291" t="str">
        <f t="shared" ref="E291:E322" si="67">"insert into "&amp;$B$1&amp;"(symbol,payment_date,amount,account)values('"&amp;A291&amp;"','"&amp;YEAR(B291)&amp;"-"&amp;MONTH(B291)&amp;"-"&amp;DAY(B291)&amp;"',"&amp;C291&amp;",'"&amp;D291&amp;"');"</f>
        <v>insert into Dividends(symbol,payment_date,amount,account)values('UNH','2014-3-25',40.6,'BRK-8502');</v>
      </c>
      <c r="G291" s="23" t="str">
        <f t="shared" ref="G291:G322" si="68">"delete from "&amp;$B$1&amp;" where symbol='"&amp;A291&amp;"' and account='"&amp;D291&amp;"'"&amp;" and payment_date='"&amp;YEAR(B291)&amp;"-"&amp;MONTH(B291)&amp;"-"&amp;DAY(B291)&amp;"'"</f>
        <v>delete from Dividends where symbol='UNH' and account='BRK-8502' and payment_date='2014-3-25'</v>
      </c>
    </row>
    <row r="292" spans="1:20">
      <c r="A292" t="s">
        <v>1</v>
      </c>
      <c r="B292" s="1">
        <v>41806</v>
      </c>
      <c r="C292" s="2">
        <v>76.8</v>
      </c>
      <c r="D292" t="s">
        <v>1416</v>
      </c>
      <c r="E292" t="str">
        <f t="shared" si="67"/>
        <v>insert into Dividends(symbol,payment_date,amount,account)values('CPA','2014-6-16',76.8,'BRK-8502');</v>
      </c>
      <c r="G292" s="23" t="str">
        <f t="shared" si="68"/>
        <v>delete from Dividends where symbol='CPA' and account='BRK-8502' and payment_date='2014-6-16'</v>
      </c>
      <c r="J292" s="3"/>
    </row>
    <row r="293" spans="1:20">
      <c r="A293" t="s">
        <v>1</v>
      </c>
      <c r="B293" s="1">
        <v>41897</v>
      </c>
      <c r="C293" s="2">
        <v>134.4</v>
      </c>
      <c r="D293" t="s">
        <v>1416</v>
      </c>
      <c r="E293" t="str">
        <f t="shared" si="67"/>
        <v>insert into Dividends(symbol,payment_date,amount,account)values('CPA','2014-9-15',134.4,'BRK-8502');</v>
      </c>
      <c r="G293" s="23" t="str">
        <f t="shared" si="68"/>
        <v>delete from Dividends where symbol='CPA' and account='BRK-8502' and payment_date='2014-9-15'</v>
      </c>
    </row>
    <row r="294" spans="1:20">
      <c r="A294" t="s">
        <v>0</v>
      </c>
      <c r="B294" s="1">
        <v>41974</v>
      </c>
      <c r="C294" s="2">
        <v>40.6</v>
      </c>
      <c r="D294" t="s">
        <v>1416</v>
      </c>
      <c r="E294" t="str">
        <f t="shared" si="67"/>
        <v>insert into Dividends(symbol,payment_date,amount,account)values('UNH','2014-12-1',40.6,'BRK-8502');</v>
      </c>
      <c r="G294" s="23" t="str">
        <f t="shared" si="68"/>
        <v>delete from Dividends where symbol='UNH' and account='BRK-8502' and payment_date='2014-12-1'</v>
      </c>
    </row>
    <row r="295" spans="1:20">
      <c r="A295" t="s">
        <v>1</v>
      </c>
      <c r="B295" s="1">
        <v>41988</v>
      </c>
      <c r="C295" s="2">
        <v>206.4</v>
      </c>
      <c r="D295" t="s">
        <v>1416</v>
      </c>
      <c r="E295" t="str">
        <f t="shared" si="67"/>
        <v>insert into Dividends(symbol,payment_date,amount,account)values('CPA','2014-12-15',206.4,'BRK-8502');</v>
      </c>
      <c r="G295" s="23" t="str">
        <f t="shared" si="68"/>
        <v>delete from Dividends where symbol='CPA' and account='BRK-8502' and payment_date='2014-12-15'</v>
      </c>
    </row>
    <row r="296" spans="1:20">
      <c r="A296" t="s">
        <v>2</v>
      </c>
      <c r="B296" s="1">
        <v>42034</v>
      </c>
      <c r="C296" s="2">
        <v>62.42</v>
      </c>
      <c r="D296" t="s">
        <v>1416</v>
      </c>
      <c r="E296" t="str">
        <f t="shared" si="67"/>
        <v>insert into Dividends(symbol,payment_date,amount,account)values('SPY','2015-1-30',62.42,'BRK-8502');</v>
      </c>
      <c r="G296" s="23" t="str">
        <f t="shared" si="68"/>
        <v>delete from Dividends where symbol='SPY' and account='BRK-8502' and payment_date='2015-1-30'</v>
      </c>
    </row>
    <row r="297" spans="1:20">
      <c r="A297" t="s">
        <v>3</v>
      </c>
      <c r="B297" s="1">
        <v>42069</v>
      </c>
      <c r="C297" s="2">
        <v>43.17</v>
      </c>
      <c r="D297" t="s">
        <v>1416</v>
      </c>
      <c r="E297" t="str">
        <f t="shared" si="67"/>
        <v>insert into Dividends(symbol,payment_date,amount,account)values('BLV','2015-3-6',43.17,'BRK-8502');</v>
      </c>
      <c r="G297" s="23" t="str">
        <f t="shared" si="68"/>
        <v>delete from Dividends where symbol='BLV' and account='BRK-8502' and payment_date='2015-3-6'</v>
      </c>
    </row>
    <row r="298" spans="1:20">
      <c r="A298" t="s">
        <v>1</v>
      </c>
      <c r="B298" s="1">
        <v>42079</v>
      </c>
      <c r="C298" s="2">
        <v>180.6</v>
      </c>
      <c r="D298" t="s">
        <v>1416</v>
      </c>
      <c r="E298" t="str">
        <f t="shared" si="67"/>
        <v>insert into Dividends(symbol,payment_date,amount,account)values('CPA','2015-3-16',180.6,'BRK-8502');</v>
      </c>
      <c r="G298" s="23" t="str">
        <f t="shared" si="68"/>
        <v>delete from Dividends where symbol='CPA' and account='BRK-8502' and payment_date='2015-3-16'</v>
      </c>
    </row>
    <row r="299" spans="1:20">
      <c r="A299" t="s">
        <v>2</v>
      </c>
      <c r="B299" s="1">
        <v>42124</v>
      </c>
      <c r="C299" s="2">
        <v>51.19</v>
      </c>
      <c r="D299" t="s">
        <v>1416</v>
      </c>
      <c r="E299" t="str">
        <f t="shared" si="67"/>
        <v>insert into Dividends(symbol,payment_date,amount,account)values('SPY','2015-4-30',51.19,'BRK-8502');</v>
      </c>
      <c r="G299" s="23" t="str">
        <f t="shared" si="68"/>
        <v>delete from Dividends where symbol='SPY' and account='BRK-8502' and payment_date='2015-4-30'</v>
      </c>
    </row>
    <row r="300" spans="1:20">
      <c r="A300" t="s">
        <v>1</v>
      </c>
      <c r="B300" s="1">
        <v>42170</v>
      </c>
      <c r="C300" s="2">
        <v>249.48</v>
      </c>
      <c r="D300" t="s">
        <v>1416</v>
      </c>
      <c r="E300" t="str">
        <f t="shared" si="67"/>
        <v>insert into Dividends(symbol,payment_date,amount,account)values('CPA','2015-6-15',249.48,'BRK-8502');</v>
      </c>
      <c r="G300" s="23" t="str">
        <f t="shared" si="68"/>
        <v>delete from Dividends where symbol='CPA' and account='BRK-8502' and payment_date='2015-6-15'</v>
      </c>
    </row>
    <row r="301" spans="1:20">
      <c r="A301" t="s">
        <v>2</v>
      </c>
      <c r="B301" s="1">
        <v>42216</v>
      </c>
      <c r="C301" s="2">
        <v>56.65</v>
      </c>
      <c r="D301" t="s">
        <v>1416</v>
      </c>
      <c r="E301" t="str">
        <f t="shared" si="67"/>
        <v>insert into Dividends(symbol,payment_date,amount,account)values('SPY','2015-7-31',56.65,'BRK-8502');</v>
      </c>
      <c r="G301" s="23" t="str">
        <f t="shared" si="68"/>
        <v>delete from Dividends where symbol='SPY' and account='BRK-8502' and payment_date='2015-7-31'</v>
      </c>
    </row>
    <row r="302" spans="1:20" s="13" customFormat="1">
      <c r="A302" t="s">
        <v>1</v>
      </c>
      <c r="B302" s="1">
        <v>42262</v>
      </c>
      <c r="C302" s="2">
        <v>249.48</v>
      </c>
      <c r="D302" t="s">
        <v>1416</v>
      </c>
      <c r="E302" t="str">
        <f t="shared" si="67"/>
        <v>insert into Dividends(symbol,payment_date,amount,account)values('CPA','2015-9-15',249.48,'BRK-8502');</v>
      </c>
      <c r="F302"/>
      <c r="G302" s="23" t="str">
        <f t="shared" si="68"/>
        <v>delete from Dividends where symbol='CPA' and account='BRK-8502' and payment_date='2015-9-15'</v>
      </c>
      <c r="H302"/>
      <c r="I302"/>
      <c r="J302"/>
      <c r="K302"/>
      <c r="L302"/>
      <c r="M302"/>
      <c r="N302"/>
      <c r="O302"/>
      <c r="P302"/>
      <c r="Q302"/>
      <c r="R302"/>
      <c r="S302"/>
      <c r="T302"/>
    </row>
    <row r="303" spans="1:20" s="13" customFormat="1">
      <c r="A303" t="s">
        <v>4</v>
      </c>
      <c r="B303" s="1">
        <v>42276</v>
      </c>
      <c r="C303" s="2">
        <v>185.73</v>
      </c>
      <c r="D303" t="s">
        <v>1416</v>
      </c>
      <c r="E303" t="str">
        <f t="shared" si="67"/>
        <v>insert into Dividends(symbol,payment_date,amount,account)values('VDE','2015-9-29',185.73,'BRK-8502');</v>
      </c>
      <c r="F303"/>
      <c r="G303" s="23" t="str">
        <f t="shared" si="68"/>
        <v>delete from Dividends where symbol='VDE' and account='BRK-8502' and payment_date='2015-9-29'</v>
      </c>
      <c r="H303"/>
      <c r="I303"/>
      <c r="J303"/>
      <c r="K303"/>
      <c r="L303"/>
      <c r="M303"/>
      <c r="N303"/>
      <c r="O303"/>
      <c r="P303"/>
      <c r="Q303"/>
      <c r="R303"/>
      <c r="S303"/>
      <c r="T303"/>
    </row>
    <row r="304" spans="1:20" s="13" customFormat="1">
      <c r="A304" t="s">
        <v>2</v>
      </c>
      <c r="B304" s="1">
        <v>42307</v>
      </c>
      <c r="C304" s="2">
        <v>109.54</v>
      </c>
      <c r="D304" t="s">
        <v>1416</v>
      </c>
      <c r="E304" t="str">
        <f t="shared" si="67"/>
        <v>insert into Dividends(symbol,payment_date,amount,account)values('SPY','2015-10-30',109.54,'BRK-8502');</v>
      </c>
      <c r="F304"/>
      <c r="G304" s="23" t="str">
        <f t="shared" si="68"/>
        <v>delete from Dividends where symbol='SPY' and account='BRK-8502' and payment_date='2015-10-30'</v>
      </c>
      <c r="H304"/>
      <c r="I304"/>
      <c r="J304"/>
      <c r="K304"/>
      <c r="L304"/>
      <c r="M304"/>
      <c r="N304"/>
      <c r="O304"/>
      <c r="P304"/>
      <c r="Q304"/>
      <c r="R304"/>
      <c r="S304"/>
      <c r="T304"/>
    </row>
    <row r="305" spans="1:20" s="13" customFormat="1">
      <c r="A305" t="s">
        <v>1</v>
      </c>
      <c r="B305" s="1">
        <v>42353</v>
      </c>
      <c r="C305" s="2">
        <v>249.48</v>
      </c>
      <c r="D305" t="s">
        <v>1416</v>
      </c>
      <c r="E305" t="str">
        <f t="shared" si="67"/>
        <v>insert into Dividends(symbol,payment_date,amount,account)values('CPA','2015-12-15',249.48,'BRK-8502');</v>
      </c>
      <c r="F305"/>
      <c r="G305" s="23" t="str">
        <f t="shared" si="68"/>
        <v>delete from Dividends where symbol='CPA' and account='BRK-8502' and payment_date='2015-12-15'</v>
      </c>
      <c r="H305"/>
      <c r="I305"/>
      <c r="J305"/>
      <c r="K305"/>
      <c r="L305"/>
      <c r="M305"/>
      <c r="N305"/>
      <c r="O305"/>
      <c r="P305"/>
      <c r="Q305"/>
      <c r="R305"/>
      <c r="S305"/>
      <c r="T305"/>
    </row>
    <row r="306" spans="1:20" s="13" customFormat="1">
      <c r="A306" t="s">
        <v>4</v>
      </c>
      <c r="B306" s="1">
        <v>42368</v>
      </c>
      <c r="C306" s="2">
        <v>64.89</v>
      </c>
      <c r="D306" t="s">
        <v>1416</v>
      </c>
      <c r="E306" t="str">
        <f t="shared" si="67"/>
        <v>insert into Dividends(symbol,payment_date,amount,account)values('VDE','2015-12-30',64.89,'BRK-8502');</v>
      </c>
      <c r="F306"/>
      <c r="G306" s="23" t="str">
        <f t="shared" si="68"/>
        <v>delete from Dividends where symbol='VDE' and account='BRK-8502' and payment_date='2015-12-30'</v>
      </c>
      <c r="H306"/>
      <c r="I306"/>
      <c r="J306"/>
      <c r="K306"/>
      <c r="L306"/>
      <c r="M306"/>
      <c r="N306"/>
      <c r="O306"/>
      <c r="P306"/>
      <c r="Q306"/>
      <c r="R306"/>
      <c r="S306"/>
      <c r="T306"/>
    </row>
    <row r="307" spans="1:20" s="13" customFormat="1">
      <c r="A307" t="s">
        <v>2</v>
      </c>
      <c r="B307" s="1">
        <v>42398</v>
      </c>
      <c r="C307" s="2">
        <v>128.41999999999999</v>
      </c>
      <c r="D307" t="s">
        <v>1416</v>
      </c>
      <c r="E307" t="str">
        <f t="shared" si="67"/>
        <v>insert into Dividends(symbol,payment_date,amount,account)values('SPY','2016-1-29',128.42,'BRK-8502');</v>
      </c>
      <c r="F307"/>
      <c r="G307" s="23" t="str">
        <f t="shared" si="68"/>
        <v>delete from Dividends where symbol='SPY' and account='BRK-8502' and payment_date='2016-1-29'</v>
      </c>
      <c r="H307"/>
      <c r="I307"/>
      <c r="J307"/>
      <c r="K307"/>
      <c r="L307"/>
      <c r="M307"/>
      <c r="N307"/>
      <c r="O307"/>
      <c r="P307"/>
      <c r="Q307"/>
      <c r="R307"/>
      <c r="S307"/>
      <c r="T307"/>
    </row>
    <row r="308" spans="1:20" s="13" customFormat="1">
      <c r="A308" t="s">
        <v>1</v>
      </c>
      <c r="B308" s="1">
        <v>42445</v>
      </c>
      <c r="C308" s="2">
        <v>151.47</v>
      </c>
      <c r="D308" t="s">
        <v>1416</v>
      </c>
      <c r="E308" t="str">
        <f t="shared" si="67"/>
        <v>insert into Dividends(symbol,payment_date,amount,account)values('CPA','2016-3-16',151.47,'BRK-8502');</v>
      </c>
      <c r="F308"/>
      <c r="G308" s="23" t="str">
        <f t="shared" si="68"/>
        <v>delete from Dividends where symbol='CPA' and account='BRK-8502' and payment_date='2016-3-16'</v>
      </c>
      <c r="H308"/>
      <c r="I308"/>
      <c r="J308"/>
      <c r="K308"/>
      <c r="L308"/>
      <c r="M308"/>
      <c r="N308"/>
      <c r="O308"/>
      <c r="P308"/>
      <c r="Q308"/>
      <c r="R308"/>
      <c r="S308"/>
      <c r="T308"/>
    </row>
    <row r="309" spans="1:20" s="13" customFormat="1">
      <c r="A309" t="s">
        <v>4</v>
      </c>
      <c r="B309" s="1">
        <v>42457</v>
      </c>
      <c r="C309" s="2">
        <v>145.13</v>
      </c>
      <c r="D309" t="s">
        <v>1416</v>
      </c>
      <c r="E309" t="str">
        <f t="shared" si="67"/>
        <v>insert into Dividends(symbol,payment_date,amount,account)values('VDE','2016-3-28',145.13,'BRK-8502');</v>
      </c>
      <c r="F309"/>
      <c r="G309" s="23" t="str">
        <f t="shared" si="68"/>
        <v>delete from Dividends where symbol='VDE' and account='BRK-8502' and payment_date='2016-3-28'</v>
      </c>
      <c r="H309"/>
      <c r="I309"/>
      <c r="J309"/>
      <c r="K309"/>
      <c r="L309"/>
      <c r="M309"/>
      <c r="N309"/>
      <c r="O309"/>
      <c r="P309"/>
      <c r="Q309"/>
      <c r="R309"/>
      <c r="S309"/>
      <c r="T309"/>
    </row>
    <row r="310" spans="1:20" s="13" customFormat="1">
      <c r="A310" t="s">
        <v>2</v>
      </c>
      <c r="B310" s="1">
        <v>42489</v>
      </c>
      <c r="C310" s="2">
        <v>111.26</v>
      </c>
      <c r="D310" t="s">
        <v>1416</v>
      </c>
      <c r="E310" t="str">
        <f t="shared" si="67"/>
        <v>insert into Dividends(symbol,payment_date,amount,account)values('SPY','2016-4-29',111.26,'BRK-8502');</v>
      </c>
      <c r="F310"/>
      <c r="G310" s="23" t="str">
        <f t="shared" si="68"/>
        <v>delete from Dividends where symbol='SPY' and account='BRK-8502' and payment_date='2016-4-29'</v>
      </c>
      <c r="H310"/>
      <c r="I310"/>
      <c r="J310"/>
      <c r="K310"/>
      <c r="L310"/>
      <c r="M310"/>
      <c r="N310"/>
      <c r="O310"/>
      <c r="P310"/>
      <c r="Q310"/>
      <c r="R310"/>
      <c r="S310"/>
      <c r="T310"/>
    </row>
    <row r="311" spans="1:20" s="13" customFormat="1">
      <c r="A311" t="s">
        <v>1</v>
      </c>
      <c r="B311" s="1">
        <v>42536</v>
      </c>
      <c r="C311" s="2">
        <v>151.47</v>
      </c>
      <c r="D311" t="s">
        <v>1416</v>
      </c>
      <c r="E311" t="str">
        <f t="shared" si="67"/>
        <v>insert into Dividends(symbol,payment_date,amount,account)values('CPA','2016-6-15',151.47,'BRK-8502');</v>
      </c>
      <c r="F311"/>
      <c r="G311" s="23" t="str">
        <f t="shared" si="68"/>
        <v>delete from Dividends where symbol='CPA' and account='BRK-8502' and payment_date='2016-6-15'</v>
      </c>
      <c r="H311"/>
      <c r="I311"/>
      <c r="J311"/>
      <c r="K311"/>
      <c r="L311"/>
      <c r="M311"/>
      <c r="N311"/>
      <c r="O311"/>
      <c r="P311"/>
      <c r="Q311"/>
      <c r="R311"/>
      <c r="S311"/>
      <c r="T311"/>
    </row>
    <row r="312" spans="1:20" s="13" customFormat="1">
      <c r="A312" t="s">
        <v>4</v>
      </c>
      <c r="B312" s="1">
        <v>42548</v>
      </c>
      <c r="C312" s="2">
        <v>116.96</v>
      </c>
      <c r="D312" t="s">
        <v>1416</v>
      </c>
      <c r="E312" t="str">
        <f t="shared" si="67"/>
        <v>insert into Dividends(symbol,payment_date,amount,account)values('VDE','2016-6-27',116.96,'BRK-8502');</v>
      </c>
      <c r="F312"/>
      <c r="G312" s="23" t="str">
        <f t="shared" si="68"/>
        <v>delete from Dividends where symbol='VDE' and account='BRK-8502' and payment_date='2016-6-27'</v>
      </c>
      <c r="H312"/>
      <c r="I312"/>
      <c r="J312"/>
      <c r="K312"/>
      <c r="L312"/>
      <c r="M312"/>
      <c r="N312"/>
      <c r="O312"/>
      <c r="P312"/>
      <c r="Q312"/>
      <c r="R312"/>
      <c r="S312"/>
      <c r="T312"/>
    </row>
    <row r="313" spans="1:20" s="13" customFormat="1">
      <c r="A313" t="s">
        <v>2</v>
      </c>
      <c r="B313" s="1">
        <v>42580</v>
      </c>
      <c r="C313" s="2">
        <v>114.31</v>
      </c>
      <c r="D313" t="s">
        <v>1416</v>
      </c>
      <c r="E313" t="str">
        <f t="shared" si="67"/>
        <v>insert into Dividends(symbol,payment_date,amount,account)values('SPY','2016-7-29',114.31,'BRK-8502');</v>
      </c>
      <c r="F313"/>
      <c r="G313" s="23" t="str">
        <f t="shared" si="68"/>
        <v>delete from Dividends where symbol='SPY' and account='BRK-8502' and payment_date='2016-7-29'</v>
      </c>
      <c r="H313"/>
      <c r="O313"/>
      <c r="P313"/>
      <c r="Q313"/>
      <c r="R313"/>
      <c r="S313"/>
      <c r="T313"/>
    </row>
    <row r="314" spans="1:20">
      <c r="A314" t="s">
        <v>1</v>
      </c>
      <c r="B314" s="1">
        <v>42628</v>
      </c>
      <c r="C314" s="2">
        <v>151.47</v>
      </c>
      <c r="D314" t="s">
        <v>1416</v>
      </c>
      <c r="E314" t="str">
        <f t="shared" si="67"/>
        <v>insert into Dividends(symbol,payment_date,amount,account)values('CPA','2016-9-15',151.47,'BRK-8502');</v>
      </c>
      <c r="G314" s="23" t="str">
        <f t="shared" si="68"/>
        <v>delete from Dividends where symbol='CPA' and account='BRK-8502' and payment_date='2016-9-15'</v>
      </c>
    </row>
    <row r="315" spans="1:20">
      <c r="A315" t="s">
        <v>4</v>
      </c>
      <c r="B315" s="1">
        <v>42639</v>
      </c>
      <c r="C315" s="2">
        <v>131.58000000000001</v>
      </c>
      <c r="D315" t="s">
        <v>1416</v>
      </c>
      <c r="E315" t="str">
        <f t="shared" si="67"/>
        <v>insert into Dividends(symbol,payment_date,amount,account)values('VDE','2016-9-26',131.58,'BRK-8502');</v>
      </c>
      <c r="G315" s="23" t="str">
        <f t="shared" si="68"/>
        <v>delete from Dividends where symbol='VDE' and account='BRK-8502' and payment_date='2016-9-26'</v>
      </c>
    </row>
    <row r="316" spans="1:20">
      <c r="A316" t="s">
        <v>2</v>
      </c>
      <c r="B316" s="1">
        <v>42674</v>
      </c>
      <c r="C316" s="2">
        <v>114.7</v>
      </c>
      <c r="D316" t="s">
        <v>1416</v>
      </c>
      <c r="E316" t="str">
        <f t="shared" si="67"/>
        <v>insert into Dividends(symbol,payment_date,amount,account)values('SPY','2016-10-31',114.7,'BRK-8502');</v>
      </c>
      <c r="G316" s="23" t="str">
        <f t="shared" si="68"/>
        <v>delete from Dividends where symbol='SPY' and account='BRK-8502' and payment_date='2016-10-31'</v>
      </c>
    </row>
    <row r="317" spans="1:20">
      <c r="A317" t="s">
        <v>1</v>
      </c>
      <c r="B317" s="1">
        <v>42719</v>
      </c>
      <c r="C317" s="2">
        <v>151.47</v>
      </c>
      <c r="D317" t="s">
        <v>1416</v>
      </c>
      <c r="E317" t="str">
        <f t="shared" si="67"/>
        <v>insert into Dividends(symbol,payment_date,amount,account)values('CPA','2016-12-15',151.47,'BRK-8502');</v>
      </c>
      <c r="G317" s="23" t="str">
        <f t="shared" si="68"/>
        <v>delete from Dividends where symbol='CPA' and account='BRK-8502' and payment_date='2016-12-15'</v>
      </c>
      <c r="J317" s="3"/>
    </row>
    <row r="318" spans="1:20">
      <c r="A318" t="s">
        <v>4</v>
      </c>
      <c r="B318" s="1">
        <v>42724</v>
      </c>
      <c r="C318" s="2">
        <v>125.35</v>
      </c>
      <c r="D318" t="s">
        <v>1416</v>
      </c>
      <c r="E318" t="str">
        <f t="shared" si="67"/>
        <v>insert into Dividends(symbol,payment_date,amount,account)values('VDE','2016-12-20',125.35,'BRK-8502');</v>
      </c>
      <c r="G318" s="23" t="str">
        <f t="shared" si="68"/>
        <v>delete from Dividends where symbol='VDE' and account='BRK-8502' and payment_date='2016-12-20'</v>
      </c>
    </row>
    <row r="319" spans="1:20">
      <c r="A319" t="s">
        <v>1</v>
      </c>
      <c r="B319" s="1">
        <v>42809</v>
      </c>
      <c r="C319" s="2">
        <v>151.47</v>
      </c>
      <c r="D319" t="s">
        <v>1416</v>
      </c>
      <c r="E319" t="str">
        <f t="shared" si="67"/>
        <v>insert into Dividends(symbol,payment_date,amount,account)values('CPA','2017-3-15',151.47,'BRK-8502');</v>
      </c>
      <c r="G319" s="23" t="str">
        <f t="shared" si="68"/>
        <v>delete from Dividends where symbol='CPA' and account='BRK-8502' and payment_date='2017-3-15'</v>
      </c>
    </row>
    <row r="320" spans="1:20">
      <c r="A320" t="s">
        <v>4</v>
      </c>
      <c r="B320" s="1">
        <v>42824</v>
      </c>
      <c r="C320" s="2">
        <v>125.99</v>
      </c>
      <c r="D320" t="s">
        <v>1416</v>
      </c>
      <c r="E320" t="str">
        <f t="shared" si="67"/>
        <v>insert into Dividends(symbol,payment_date,amount,account)values('VDE','2017-3-30',125.99,'BRK-8502');</v>
      </c>
      <c r="G320" s="23" t="str">
        <f t="shared" si="68"/>
        <v>delete from Dividends where symbol='VDE' and account='BRK-8502' and payment_date='2017-3-30'</v>
      </c>
    </row>
    <row r="321" spans="1:20">
      <c r="A321" t="s">
        <v>4</v>
      </c>
      <c r="B321" s="1">
        <v>42915</v>
      </c>
      <c r="C321" s="2">
        <v>126.21</v>
      </c>
      <c r="D321" t="s">
        <v>1416</v>
      </c>
      <c r="E321" t="str">
        <f t="shared" si="67"/>
        <v>insert into Dividends(symbol,payment_date,amount,account)values('VDE','2017-6-29',126.21,'BRK-8502');</v>
      </c>
      <c r="G321" s="23" t="str">
        <f t="shared" si="68"/>
        <v>delete from Dividends where symbol='VDE' and account='BRK-8502' and payment_date='2017-6-29'</v>
      </c>
    </row>
    <row r="322" spans="1:20">
      <c r="A322" t="s">
        <v>4</v>
      </c>
      <c r="B322" s="1">
        <v>43010</v>
      </c>
      <c r="C322" s="2">
        <v>236.07</v>
      </c>
      <c r="D322" t="s">
        <v>1416</v>
      </c>
      <c r="E322" t="str">
        <f t="shared" si="67"/>
        <v>insert into Dividends(symbol,payment_date,amount,account)values('VDE','2017-10-2',236.07,'BRK-8502');</v>
      </c>
      <c r="G322" s="23" t="str">
        <f t="shared" si="68"/>
        <v>delete from Dividends where symbol='VDE' and account='BRK-8502' and payment_date='2017-10-2'</v>
      </c>
      <c r="T322" s="13"/>
    </row>
    <row r="323" spans="1:20">
      <c r="A323" t="s">
        <v>4</v>
      </c>
      <c r="B323" s="1">
        <v>43088</v>
      </c>
      <c r="C323" s="2">
        <v>128.94</v>
      </c>
      <c r="D323" t="s">
        <v>1416</v>
      </c>
      <c r="E323" t="str">
        <f t="shared" ref="E323:E344" si="69">"insert into "&amp;$B$1&amp;"(symbol,payment_date,amount,account)values('"&amp;A323&amp;"','"&amp;YEAR(B323)&amp;"-"&amp;MONTH(B323)&amp;"-"&amp;DAY(B323)&amp;"',"&amp;C323&amp;",'"&amp;D323&amp;"');"</f>
        <v>insert into Dividends(symbol,payment_date,amount,account)values('VDE','2017-12-19',128.94,'BRK-8502');</v>
      </c>
      <c r="G323" s="23" t="str">
        <f t="shared" ref="G323:G344" si="70">"delete from "&amp;$B$1&amp;" where symbol='"&amp;A323&amp;"' and account='"&amp;D323&amp;"'"&amp;" and payment_date='"&amp;YEAR(B323)&amp;"-"&amp;MONTH(B323)&amp;"-"&amp;DAY(B323)&amp;"'"</f>
        <v>delete from Dividends where symbol='VDE' and account='BRK-8502' and payment_date='2017-12-19'</v>
      </c>
      <c r="T323" s="13"/>
    </row>
    <row r="324" spans="1:20">
      <c r="A324" t="s">
        <v>4</v>
      </c>
      <c r="B324" s="1">
        <v>43180</v>
      </c>
      <c r="C324" s="2">
        <v>127.3</v>
      </c>
      <c r="D324" t="s">
        <v>1416</v>
      </c>
      <c r="E324" t="str">
        <f t="shared" si="69"/>
        <v>insert into Dividends(symbol,payment_date,amount,account)values('VDE','2018-3-21',127.3,'BRK-8502');</v>
      </c>
      <c r="G324" s="23" t="str">
        <f t="shared" si="70"/>
        <v>delete from Dividends where symbol='VDE' and account='BRK-8502' and payment_date='2018-3-21'</v>
      </c>
      <c r="T324" s="13"/>
    </row>
    <row r="325" spans="1:20">
      <c r="A325" t="s">
        <v>5</v>
      </c>
      <c r="B325" s="1">
        <v>43180</v>
      </c>
      <c r="C325" s="2">
        <v>43.29</v>
      </c>
      <c r="D325" t="s">
        <v>1416</v>
      </c>
      <c r="E325" t="str">
        <f t="shared" si="69"/>
        <v>insert into Dividends(symbol,payment_date,amount,account)values('XLP','2018-3-21',43.29,'BRK-8502');</v>
      </c>
      <c r="G325" s="23" t="str">
        <f t="shared" si="70"/>
        <v>delete from Dividends where symbol='XLP' and account='BRK-8502' and payment_date='2018-3-21'</v>
      </c>
      <c r="T325" s="13"/>
    </row>
    <row r="326" spans="1:20">
      <c r="A326" t="s">
        <v>2</v>
      </c>
      <c r="B326" s="1">
        <v>43220</v>
      </c>
      <c r="C326" s="2">
        <v>32.9</v>
      </c>
      <c r="D326" t="s">
        <v>1416</v>
      </c>
      <c r="E326" t="str">
        <f t="shared" si="69"/>
        <v>insert into Dividends(symbol,payment_date,amount,account)values('SPY','2018-4-30',32.9,'BRK-8502');</v>
      </c>
      <c r="G326" s="23" t="str">
        <f t="shared" si="70"/>
        <v>delete from Dividends where symbol='SPY' and account='BRK-8502' and payment_date='2018-4-30'</v>
      </c>
      <c r="T326" s="13"/>
    </row>
    <row r="327" spans="1:20">
      <c r="A327" t="s">
        <v>5</v>
      </c>
      <c r="B327" s="1">
        <v>43271</v>
      </c>
      <c r="C327" s="2">
        <v>57.1</v>
      </c>
      <c r="D327" t="s">
        <v>1416</v>
      </c>
      <c r="E327" t="str">
        <f t="shared" si="69"/>
        <v>insert into Dividends(symbol,payment_date,amount,account)values('XLP','2018-6-20',57.1,'BRK-8502');</v>
      </c>
      <c r="G327" s="23" t="str">
        <f t="shared" si="70"/>
        <v>delete from Dividends where symbol='XLP' and account='BRK-8502' and payment_date='2018-6-20'</v>
      </c>
      <c r="T327" s="13"/>
    </row>
    <row r="328" spans="1:20">
      <c r="A328" s="13" t="s">
        <v>4</v>
      </c>
      <c r="B328" s="26">
        <v>43284</v>
      </c>
      <c r="C328" s="14">
        <v>138.85</v>
      </c>
      <c r="D328" s="13" t="s">
        <v>1416</v>
      </c>
      <c r="E328" s="13" t="str">
        <f t="shared" si="69"/>
        <v>insert into Dividends(symbol,payment_date,amount,account)values('VDE','2018-7-3',138.85,'BRK-8502');</v>
      </c>
      <c r="F328" s="13"/>
      <c r="G328" s="23" t="str">
        <f t="shared" si="70"/>
        <v>delete from Dividends where symbol='VDE' and account='BRK-8502' and payment_date='2018-7-3'</v>
      </c>
      <c r="H328" s="13"/>
      <c r="T328" s="13"/>
    </row>
    <row r="329" spans="1:20">
      <c r="A329" s="13" t="s">
        <v>2</v>
      </c>
      <c r="B329" s="26">
        <v>43312</v>
      </c>
      <c r="C329" s="14">
        <v>37.369999999999997</v>
      </c>
      <c r="D329" s="13" t="s">
        <v>1416</v>
      </c>
      <c r="E329" s="13" t="str">
        <f t="shared" si="69"/>
        <v>insert into Dividends(symbol,payment_date,amount,account)values('SPY','2018-7-31',37.37,'BRK-8502');</v>
      </c>
      <c r="F329" s="13"/>
      <c r="G329" s="23" t="str">
        <f t="shared" si="70"/>
        <v>delete from Dividends where symbol='SPY' and account='BRK-8502' and payment_date='2018-7-31'</v>
      </c>
      <c r="H329" s="13"/>
      <c r="T329" s="13"/>
    </row>
    <row r="330" spans="1:20">
      <c r="A330" t="s">
        <v>5</v>
      </c>
      <c r="B330" s="1">
        <v>43369</v>
      </c>
      <c r="C330" s="2">
        <v>56.33</v>
      </c>
      <c r="D330" t="s">
        <v>1416</v>
      </c>
      <c r="E330" t="str">
        <f t="shared" si="69"/>
        <v>insert into Dividends(symbol,payment_date,amount,account)values('XLP','2018-9-26',56.33,'BRK-8502');</v>
      </c>
      <c r="G330" s="23" t="str">
        <f t="shared" si="70"/>
        <v>delete from Dividends where symbol='XLP' and account='BRK-8502' and payment_date='2018-9-26'</v>
      </c>
      <c r="I330" s="13"/>
      <c r="J330" s="13"/>
      <c r="K330" s="13"/>
      <c r="L330" s="13"/>
      <c r="M330" s="13"/>
      <c r="N330" s="13"/>
      <c r="T330" s="13"/>
    </row>
    <row r="331" spans="1:20">
      <c r="A331" t="s">
        <v>4</v>
      </c>
      <c r="B331" s="1">
        <v>43370</v>
      </c>
      <c r="C331" s="2">
        <v>145.4</v>
      </c>
      <c r="D331" t="s">
        <v>1416</v>
      </c>
      <c r="E331" t="str">
        <f t="shared" si="69"/>
        <v>insert into Dividends(symbol,payment_date,amount,account)values('VDE','2018-9-27',145.4,'BRK-8502');</v>
      </c>
      <c r="G331" s="23" t="str">
        <f t="shared" si="70"/>
        <v>delete from Dividends where symbol='VDE' and account='BRK-8502' and payment_date='2018-9-27'</v>
      </c>
      <c r="T331" s="13"/>
    </row>
    <row r="332" spans="1:20">
      <c r="A332" t="s">
        <v>2</v>
      </c>
      <c r="B332" s="1">
        <v>43404</v>
      </c>
      <c r="C332" s="2">
        <v>39.68</v>
      </c>
      <c r="D332" t="s">
        <v>1416</v>
      </c>
      <c r="E332" s="13" t="str">
        <f t="shared" si="69"/>
        <v>insert into Dividends(symbol,payment_date,amount,account)values('SPY','2018-10-31',39.68,'BRK-8502');</v>
      </c>
      <c r="G332" s="23" t="str">
        <f t="shared" si="70"/>
        <v>delete from Dividends where symbol='SPY' and account='BRK-8502' and payment_date='2018-10-31'</v>
      </c>
      <c r="T332" s="13"/>
    </row>
    <row r="333" spans="1:20">
      <c r="A333" t="s">
        <v>4</v>
      </c>
      <c r="B333" s="1">
        <v>43452</v>
      </c>
      <c r="C333" s="2">
        <v>180.63</v>
      </c>
      <c r="D333" t="s">
        <v>1416</v>
      </c>
      <c r="E333" s="13" t="str">
        <f t="shared" si="69"/>
        <v>insert into Dividends(symbol,payment_date,amount,account)values('VDE','2018-12-18',180.63,'BRK-8502');</v>
      </c>
      <c r="G333" s="23" t="str">
        <f t="shared" si="70"/>
        <v>delete from Dividends where symbol='VDE' and account='BRK-8502' and payment_date='2018-12-18'</v>
      </c>
      <c r="T333" s="13"/>
    </row>
    <row r="334" spans="1:20">
      <c r="A334" t="s">
        <v>5</v>
      </c>
      <c r="B334" s="1">
        <v>43461</v>
      </c>
      <c r="C334" s="2">
        <v>67.63</v>
      </c>
      <c r="D334" t="s">
        <v>1416</v>
      </c>
      <c r="E334" s="13" t="str">
        <f t="shared" si="69"/>
        <v>insert into Dividends(symbol,payment_date,amount,account)values('XLP','2018-12-27',67.63,'BRK-8502');</v>
      </c>
      <c r="G334" s="23" t="str">
        <f t="shared" si="70"/>
        <v>delete from Dividends where symbol='XLP' and account='BRK-8502' and payment_date='2018-12-27'</v>
      </c>
    </row>
    <row r="335" spans="1:20">
      <c r="A335" t="s">
        <v>2</v>
      </c>
      <c r="B335" s="1">
        <v>43496</v>
      </c>
      <c r="C335" s="2">
        <v>107.55</v>
      </c>
      <c r="D335" t="s">
        <v>1416</v>
      </c>
      <c r="E335" s="13" t="str">
        <f t="shared" si="69"/>
        <v>insert into Dividends(symbol,payment_date,amount,account)values('SPY','2019-1-31',107.55,'BRK-8502');</v>
      </c>
      <c r="G335" s="23" t="str">
        <f t="shared" si="70"/>
        <v>delete from Dividends where symbol='SPY' and account='BRK-8502' and payment_date='2019-1-31'</v>
      </c>
    </row>
    <row r="336" spans="1:20">
      <c r="A336" t="s">
        <v>5</v>
      </c>
      <c r="B336" s="1">
        <v>43544</v>
      </c>
      <c r="C336" s="2">
        <v>43.16</v>
      </c>
      <c r="D336" t="s">
        <v>1416</v>
      </c>
      <c r="E336" s="13" t="str">
        <f t="shared" si="69"/>
        <v>insert into Dividends(symbol,payment_date,amount,account)values('XLP','2019-3-20',43.16,'BRK-8502');</v>
      </c>
      <c r="G336" s="23" t="str">
        <f t="shared" si="70"/>
        <v>delete from Dividends where symbol='XLP' and account='BRK-8502' and payment_date='2019-3-20'</v>
      </c>
      <c r="S336" s="13"/>
    </row>
    <row r="337" spans="1:19">
      <c r="A337" t="s">
        <v>4</v>
      </c>
      <c r="B337" s="1">
        <v>43550</v>
      </c>
      <c r="C337" s="2">
        <v>204.19</v>
      </c>
      <c r="D337" t="s">
        <v>1416</v>
      </c>
      <c r="E337" s="13" t="str">
        <f t="shared" si="69"/>
        <v>insert into Dividends(symbol,payment_date,amount,account)values('VDE','2019-3-26',204.19,'BRK-8502');</v>
      </c>
      <c r="G337" s="23" t="str">
        <f t="shared" si="70"/>
        <v>delete from Dividends where symbol='VDE' and account='BRK-8502' and payment_date='2019-3-26'</v>
      </c>
      <c r="S337" s="13"/>
    </row>
    <row r="338" spans="1:19">
      <c r="A338" t="s">
        <v>2</v>
      </c>
      <c r="B338" s="1">
        <v>43585</v>
      </c>
      <c r="C338" s="2">
        <v>92.48</v>
      </c>
      <c r="D338" t="s">
        <v>1416</v>
      </c>
      <c r="E338" s="13" t="str">
        <f t="shared" si="69"/>
        <v>insert into Dividends(symbol,payment_date,amount,account)values('SPY','2019-4-30',92.48,'BRK-8502');</v>
      </c>
      <c r="G338" s="23" t="str">
        <f t="shared" si="70"/>
        <v>delete from Dividends where symbol='SPY' and account='BRK-8502' and payment_date='2019-4-30'</v>
      </c>
      <c r="S338" s="13"/>
    </row>
    <row r="339" spans="1:19">
      <c r="A339" t="s">
        <v>4</v>
      </c>
      <c r="B339" s="1">
        <v>43642</v>
      </c>
      <c r="C339" s="2">
        <v>210.19</v>
      </c>
      <c r="D339" t="s">
        <v>1416</v>
      </c>
      <c r="E339" s="13" t="str">
        <f t="shared" si="69"/>
        <v>insert into Dividends(symbol,payment_date,amount,account)values('VDE','2019-6-26',210.19,'BRK-8502');</v>
      </c>
      <c r="G339" s="23" t="str">
        <f t="shared" si="70"/>
        <v>delete from Dividends where symbol='VDE' and account='BRK-8502' and payment_date='2019-6-26'</v>
      </c>
      <c r="S339" s="13"/>
    </row>
    <row r="340" spans="1:19">
      <c r="A340" t="s">
        <v>5</v>
      </c>
      <c r="B340" s="1">
        <v>43642</v>
      </c>
      <c r="C340" s="2">
        <v>65.03</v>
      </c>
      <c r="D340" t="s">
        <v>1416</v>
      </c>
      <c r="E340" s="13" t="str">
        <f t="shared" si="69"/>
        <v>insert into Dividends(symbol,payment_date,amount,account)values('XLP','2019-6-26',65.03,'BRK-8502');</v>
      </c>
      <c r="G340" s="23" t="str">
        <f t="shared" si="70"/>
        <v>delete from Dividends where symbol='XLP' and account='BRK-8502' and payment_date='2019-6-26'</v>
      </c>
      <c r="S340" s="13"/>
    </row>
    <row r="341" spans="1:19">
      <c r="A341" t="s">
        <v>2</v>
      </c>
      <c r="B341" s="1">
        <v>43677</v>
      </c>
      <c r="C341" s="2">
        <v>107.37</v>
      </c>
      <c r="D341" t="s">
        <v>1416</v>
      </c>
      <c r="E341" s="13" t="str">
        <f t="shared" si="69"/>
        <v>insert into Dividends(symbol,payment_date,amount,account)values('SPY','2019-7-31',107.37,'BRK-8502');</v>
      </c>
      <c r="G341" s="23" t="str">
        <f t="shared" si="70"/>
        <v>delete from Dividends where symbol='SPY' and account='BRK-8502' and payment_date='2019-7-31'</v>
      </c>
      <c r="S341" s="13"/>
    </row>
    <row r="342" spans="1:19">
      <c r="A342" t="s">
        <v>5</v>
      </c>
      <c r="B342" s="1">
        <v>43733</v>
      </c>
      <c r="C342" s="2">
        <v>51.88</v>
      </c>
      <c r="D342" t="s">
        <v>1416</v>
      </c>
      <c r="E342" s="13" t="str">
        <f t="shared" si="69"/>
        <v>insert into Dividends(symbol,payment_date,amount,account)values('XLP','2019-9-25',51.88,'BRK-8502');</v>
      </c>
      <c r="G342" s="23" t="str">
        <f t="shared" si="70"/>
        <v>delete from Dividends where symbol='XLP' and account='BRK-8502' and payment_date='2019-9-25'</v>
      </c>
      <c r="S342" s="13"/>
    </row>
    <row r="343" spans="1:19">
      <c r="A343" t="s">
        <v>4</v>
      </c>
      <c r="B343" s="1">
        <v>43739</v>
      </c>
      <c r="C343" s="2">
        <v>237.75</v>
      </c>
      <c r="D343" t="s">
        <v>1416</v>
      </c>
      <c r="E343" s="13" t="str">
        <f t="shared" si="69"/>
        <v>insert into Dividends(symbol,payment_date,amount,account)values('VDE','2019-10-1',237.75,'BRK-8502');</v>
      </c>
      <c r="G343" s="23" t="str">
        <f t="shared" si="70"/>
        <v>delete from Dividends where symbol='VDE' and account='BRK-8502' and payment_date='2019-10-1'</v>
      </c>
      <c r="S343" s="13"/>
    </row>
    <row r="344" spans="1:19">
      <c r="A344" t="s">
        <v>2</v>
      </c>
      <c r="B344" s="1">
        <v>43769</v>
      </c>
      <c r="C344" s="2">
        <v>103.77</v>
      </c>
      <c r="D344" t="s">
        <v>1416</v>
      </c>
      <c r="E344" s="13" t="str">
        <f t="shared" si="69"/>
        <v>insert into Dividends(symbol,payment_date,amount,account)values('SPY','2019-10-31',103.77,'BRK-8502');</v>
      </c>
      <c r="G344" s="23" t="str">
        <f t="shared" si="70"/>
        <v>delete from Dividends where symbol='SPY' and account='BRK-8502' and payment_date='2019-10-31'</v>
      </c>
      <c r="R344" s="13"/>
      <c r="S344" s="13"/>
    </row>
    <row r="345" spans="1:19">
      <c r="A345" t="s">
        <v>4</v>
      </c>
      <c r="B345" s="1">
        <v>43818</v>
      </c>
      <c r="C345" s="2">
        <v>266.73</v>
      </c>
      <c r="D345" t="s">
        <v>1416</v>
      </c>
      <c r="E345" s="13" t="str">
        <f t="shared" ref="E345:E347" si="71">"insert into "&amp;$B$1&amp;"(symbol,payment_date,amount,account)values('"&amp;A345&amp;"','"&amp;YEAR(B345)&amp;"-"&amp;MONTH(B345)&amp;"-"&amp;DAY(B345)&amp;"',"&amp;C345&amp;",'"&amp;D345&amp;"');"</f>
        <v>insert into Dividends(symbol,payment_date,amount,account)values('VDE','2019-12-19',266.73,'BRK-8502');</v>
      </c>
      <c r="G345" s="23" t="str">
        <f t="shared" ref="G345:G347" si="72">"delete from "&amp;$B$1&amp;" where symbol='"&amp;A345&amp;"' and account='"&amp;D345&amp;"'"&amp;" and payment_date='"&amp;YEAR(B345)&amp;"-"&amp;MONTH(B345)&amp;"-"&amp;DAY(B345)&amp;"'"</f>
        <v>delete from Dividends where symbol='VDE' and account='BRK-8502' and payment_date='2019-12-19'</v>
      </c>
      <c r="R345" s="13"/>
      <c r="S345" s="13"/>
    </row>
    <row r="346" spans="1:19">
      <c r="A346" t="s">
        <v>4</v>
      </c>
      <c r="B346" s="1">
        <v>43903</v>
      </c>
      <c r="C346" s="2">
        <v>293.66000000000003</v>
      </c>
      <c r="D346" t="s">
        <v>1416</v>
      </c>
      <c r="E346" s="13" t="str">
        <f t="shared" si="71"/>
        <v>insert into Dividends(symbol,payment_date,amount,account)values('VDE','2020-3-13',293.66,'BRK-8502');</v>
      </c>
      <c r="G346" s="23" t="str">
        <f t="shared" si="72"/>
        <v>delete from Dividends where symbol='VDE' and account='BRK-8502' and payment_date='2020-3-13'</v>
      </c>
      <c r="R346" s="13"/>
      <c r="S346" s="13"/>
    </row>
    <row r="347" spans="1:19">
      <c r="A347" t="s">
        <v>5</v>
      </c>
      <c r="B347" s="1">
        <v>43916</v>
      </c>
      <c r="C347" s="2">
        <v>14.37</v>
      </c>
      <c r="D347" t="s">
        <v>1416</v>
      </c>
      <c r="E347" s="13" t="str">
        <f t="shared" si="71"/>
        <v>insert into Dividends(symbol,payment_date,amount,account)values('XLP','2020-3-26',14.37,'BRK-8502');</v>
      </c>
      <c r="G347" s="23" t="str">
        <f t="shared" si="72"/>
        <v>delete from Dividends where symbol='XLP' and account='BRK-8502' and payment_date='2020-3-26'</v>
      </c>
      <c r="R347" s="13"/>
      <c r="S347" s="13"/>
    </row>
    <row r="348" spans="1:19">
      <c r="A348" t="s">
        <v>2</v>
      </c>
      <c r="B348" s="1">
        <v>43951</v>
      </c>
      <c r="C348" s="2">
        <v>84.33</v>
      </c>
      <c r="D348" t="s">
        <v>1416</v>
      </c>
      <c r="E348" s="13" t="str">
        <f t="shared" ref="E348" si="73">"insert into "&amp;$B$1&amp;"(symbol,payment_date,amount,account)values('"&amp;A348&amp;"','"&amp;YEAR(B348)&amp;"-"&amp;MONTH(B348)&amp;"-"&amp;DAY(B348)&amp;"',"&amp;C348&amp;",'"&amp;D348&amp;"');"</f>
        <v>insert into Dividends(symbol,payment_date,amount,account)values('SPY','2020-4-30',84.33,'BRK-8502');</v>
      </c>
      <c r="G348" s="23" t="str">
        <f t="shared" ref="G348:G349" si="74">"delete from "&amp;$B$1&amp;" where symbol='"&amp;A348&amp;"' and account='"&amp;D348&amp;"'"&amp;" and payment_date='"&amp;YEAR(B348)&amp;"-"&amp;MONTH(B348)&amp;"-"&amp;DAY(B348)&amp;"'"</f>
        <v>delete from Dividends where symbol='SPY' and account='BRK-8502' and payment_date='2020-4-30'</v>
      </c>
      <c r="R348" s="13"/>
    </row>
    <row r="349" spans="1:19">
      <c r="A349" s="13" t="s">
        <v>4</v>
      </c>
      <c r="B349" s="26">
        <v>44007</v>
      </c>
      <c r="C349" s="14">
        <v>344.7</v>
      </c>
      <c r="D349" s="13" t="s">
        <v>1416</v>
      </c>
      <c r="E349" s="13" t="str">
        <f t="shared" ref="E349" si="75">"insert into "&amp;$B$1&amp;"(symbol,payment_date,amount,account)values('"&amp;A349&amp;"','"&amp;YEAR(B349)&amp;"-"&amp;MONTH(B349)&amp;"-"&amp;DAY(B349)&amp;"',"&amp;C349&amp;",'"&amp;D349&amp;"');"</f>
        <v>insert into Dividends(symbol,payment_date,amount,account)values('VDE','2020-6-25',344.7,'BRK-8502');</v>
      </c>
      <c r="F349" s="13"/>
      <c r="G349" s="23" t="str">
        <f t="shared" si="74"/>
        <v>delete from Dividends where symbol='VDE' and account='BRK-8502' and payment_date='2020-6-25'</v>
      </c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</row>
    <row r="350" spans="1:19">
      <c r="A350" s="13" t="s">
        <v>5</v>
      </c>
      <c r="B350" s="26">
        <v>44007</v>
      </c>
      <c r="C350" s="14">
        <v>64.510000000000005</v>
      </c>
      <c r="D350" s="13" t="s">
        <v>1416</v>
      </c>
      <c r="E350" s="13" t="str">
        <f t="shared" ref="E350" si="76">"insert into "&amp;$B$1&amp;"(symbol,payment_date,amount,account)values('"&amp;A350&amp;"','"&amp;YEAR(B350)&amp;"-"&amp;MONTH(B350)&amp;"-"&amp;DAY(B350)&amp;"',"&amp;C350&amp;",'"&amp;D350&amp;"');"</f>
        <v>insert into Dividends(symbol,payment_date,amount,account)values('XLP','2020-6-25',64.51,'BRK-8502');</v>
      </c>
      <c r="F350" s="13"/>
      <c r="G350" s="23" t="str">
        <f t="shared" ref="G350:G359" si="77">"delete from "&amp;$B$1&amp;" where symbol='"&amp;A350&amp;"' and account='"&amp;D350&amp;"'"&amp;" and payment_date='"&amp;YEAR(B350)&amp;"-"&amp;MONTH(B350)&amp;"-"&amp;DAY(B350)&amp;"'"</f>
        <v>delete from Dividends where symbol='XLP' and account='BRK-8502' and payment_date='2020-6-25'</v>
      </c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</row>
    <row r="351" spans="1:19">
      <c r="A351" s="13" t="s">
        <v>4</v>
      </c>
      <c r="B351" s="26">
        <v>44090</v>
      </c>
      <c r="C351" s="14">
        <v>296.64</v>
      </c>
      <c r="D351" s="13" t="s">
        <v>1416</v>
      </c>
      <c r="E351" s="13" t="str">
        <f t="shared" ref="E351" si="78">"insert into "&amp;$B$1&amp;"(symbol,payment_date,amount,account)values('"&amp;A351&amp;"','"&amp;YEAR(B351)&amp;"-"&amp;MONTH(B351)&amp;"-"&amp;DAY(B351)&amp;"',"&amp;C351&amp;",'"&amp;D351&amp;"');"</f>
        <v>insert into Dividends(symbol,payment_date,amount,account)values('VDE','2020-9-16',296.64,'BRK-8502');</v>
      </c>
      <c r="F351" s="13"/>
      <c r="G351" s="23" t="str">
        <f t="shared" si="77"/>
        <v>delete from Dividends where symbol='VDE' and account='BRK-8502' and payment_date='2020-9-16'</v>
      </c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</row>
    <row r="352" spans="1:19">
      <c r="A352" s="13" t="s">
        <v>4</v>
      </c>
      <c r="B352" s="26">
        <v>44187</v>
      </c>
      <c r="C352" s="14">
        <v>323.76</v>
      </c>
      <c r="D352" s="13" t="s">
        <v>1416</v>
      </c>
      <c r="E352" s="13" t="str">
        <f t="shared" ref="E352:E359" si="79">"insert into "&amp;$B$1&amp;"(symbol,payment_date,amount,account)values('"&amp;A352&amp;"','"&amp;YEAR(B352)&amp;"-"&amp;MONTH(B352)&amp;"-"&amp;DAY(B352)&amp;"',"&amp;C352&amp;",'"&amp;D352&amp;"');"</f>
        <v>insert into Dividends(symbol,payment_date,amount,account)values('VDE','2020-12-22',323.76,'BRK-8502');</v>
      </c>
      <c r="F352" s="13"/>
      <c r="G352" s="23" t="str">
        <f t="shared" si="77"/>
        <v>delete from Dividends where symbol='VDE' and account='BRK-8502' and payment_date='2020-12-22'</v>
      </c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</row>
    <row r="353" spans="1:18">
      <c r="A353" s="13" t="s">
        <v>4</v>
      </c>
      <c r="B353" s="26">
        <v>44286</v>
      </c>
      <c r="C353" s="14">
        <v>369.29</v>
      </c>
      <c r="D353" s="13" t="s">
        <v>1416</v>
      </c>
      <c r="E353" s="13" t="str">
        <f t="shared" si="79"/>
        <v>insert into Dividends(symbol,payment_date,amount,account)values('VDE','2021-3-31',369.29,'BRK-8502');</v>
      </c>
      <c r="F353" s="13"/>
      <c r="G353" s="23" t="str">
        <f t="shared" si="77"/>
        <v>delete from Dividends where symbol='VDE' and account='BRK-8502' and payment_date='2021-3-31'</v>
      </c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</row>
    <row r="354" spans="1:18">
      <c r="A354" s="31" t="s">
        <v>2</v>
      </c>
      <c r="B354" s="1">
        <v>44680</v>
      </c>
      <c r="C354" s="2">
        <v>23.22</v>
      </c>
      <c r="D354" s="13" t="s">
        <v>1416</v>
      </c>
      <c r="E354" s="13" t="str">
        <f t="shared" si="79"/>
        <v>insert into Dividends(symbol,payment_date,amount,account)values('SPY','2022-4-29',23.22,'BRK-8502');</v>
      </c>
      <c r="G354" s="23" t="str">
        <f t="shared" si="77"/>
        <v>delete from Dividends where symbol='SPY' and account='BRK-8502' and payment_date='2022-4-29'</v>
      </c>
    </row>
    <row r="355" spans="1:18">
      <c r="A355" s="31" t="s">
        <v>2</v>
      </c>
      <c r="B355" s="1">
        <v>44771</v>
      </c>
      <c r="C355" s="2">
        <v>50.46</v>
      </c>
      <c r="D355" s="13" t="s">
        <v>1416</v>
      </c>
      <c r="E355" s="13" t="str">
        <f t="shared" si="79"/>
        <v>insert into Dividends(symbol,payment_date,amount,account)values('SPY','2022-7-29',50.46,'BRK-8502');</v>
      </c>
      <c r="G355" s="23" t="str">
        <f t="shared" si="77"/>
        <v>delete from Dividends where symbol='SPY' and account='BRK-8502' and payment_date='2022-7-29'</v>
      </c>
    </row>
    <row r="356" spans="1:18">
      <c r="A356" s="31" t="s">
        <v>2</v>
      </c>
      <c r="B356" s="1">
        <v>44865</v>
      </c>
      <c r="C356" s="2">
        <v>51.08</v>
      </c>
      <c r="D356" s="13" t="s">
        <v>1416</v>
      </c>
      <c r="E356" s="13" t="str">
        <f t="shared" si="79"/>
        <v>insert into Dividends(symbol,payment_date,amount,account)values('SPY','2022-10-31',51.08,'BRK-8502');</v>
      </c>
      <c r="G356" s="23" t="str">
        <f t="shared" si="77"/>
        <v>delete from Dividends where symbol='SPY' and account='BRK-8502' and payment_date='2022-10-31'</v>
      </c>
    </row>
    <row r="357" spans="1:18">
      <c r="A357" s="31" t="s">
        <v>2</v>
      </c>
      <c r="B357" s="1">
        <v>44957</v>
      </c>
      <c r="C357" s="2">
        <v>92.63</v>
      </c>
      <c r="D357" s="13" t="s">
        <v>1416</v>
      </c>
      <c r="E357" s="13" t="str">
        <f t="shared" si="79"/>
        <v>insert into Dividends(symbol,payment_date,amount,account)values('SPY','2023-1-31',92.63,'BRK-8502');</v>
      </c>
      <c r="G357" s="23" t="str">
        <f t="shared" si="77"/>
        <v>delete from Dividends where symbol='SPY' and account='BRK-8502' and payment_date='2023-1-31'</v>
      </c>
    </row>
    <row r="358" spans="1:18">
      <c r="A358" s="31" t="s">
        <v>2</v>
      </c>
      <c r="B358" s="1">
        <v>45044</v>
      </c>
      <c r="C358" s="2">
        <v>78.319999999999993</v>
      </c>
      <c r="D358" s="13" t="s">
        <v>1416</v>
      </c>
      <c r="E358" s="13" t="str">
        <f t="shared" si="79"/>
        <v>insert into Dividends(symbol,payment_date,amount,account)values('SPY','2023-4-28',78.32,'BRK-8502');</v>
      </c>
      <c r="G358" s="23" t="str">
        <f t="shared" si="77"/>
        <v>delete from Dividends where symbol='SPY' and account='BRK-8502' and payment_date='2023-4-28'</v>
      </c>
    </row>
    <row r="359" spans="1:18">
      <c r="A359" s="31" t="s">
        <v>2</v>
      </c>
      <c r="B359" s="1">
        <v>45138</v>
      </c>
      <c r="C359" s="2">
        <v>85.2</v>
      </c>
      <c r="D359" s="13" t="s">
        <v>1416</v>
      </c>
      <c r="E359" s="13" t="str">
        <f t="shared" si="79"/>
        <v>insert into Dividends(symbol,payment_date,amount,account)values('SPY','2023-7-31',85.2,'BRK-8502');</v>
      </c>
      <c r="G359" s="23" t="str">
        <f t="shared" si="77"/>
        <v>delete from Dividends where symbol='SPY' and account='BRK-8502' and payment_date='2023-7-31'</v>
      </c>
    </row>
    <row r="360" spans="1:18">
      <c r="A360" s="31" t="s">
        <v>2</v>
      </c>
      <c r="B360" s="1">
        <v>45230</v>
      </c>
      <c r="C360" s="2">
        <v>99.74</v>
      </c>
      <c r="D360" s="13" t="s">
        <v>1416</v>
      </c>
      <c r="E360" s="13" t="str">
        <f t="shared" ref="E360:E362" si="80">"insert into "&amp;$B$1&amp;"(symbol,payment_date,amount,account)values('"&amp;A360&amp;"','"&amp;YEAR(B360)&amp;"-"&amp;MONTH(B360)&amp;"-"&amp;DAY(B360)&amp;"',"&amp;C360&amp;",'"&amp;D360&amp;"');"</f>
        <v>insert into Dividends(symbol,payment_date,amount,account)values('SPY','2023-10-31',99.74,'BRK-8502');</v>
      </c>
      <c r="G360" s="23" t="str">
        <f t="shared" ref="G360:G362" si="81">"delete from "&amp;$B$1&amp;" where symbol='"&amp;A360&amp;"' and account='"&amp;D360&amp;"'"&amp;" and payment_date='"&amp;YEAR(B360)&amp;"-"&amp;MONTH(B360)&amp;"-"&amp;DAY(B360)&amp;"'"</f>
        <v>delete from Dividends where symbol='SPY' and account='BRK-8502' and payment_date='2023-10-31'</v>
      </c>
    </row>
    <row r="362" spans="1:18">
      <c r="A362" t="s">
        <v>1599</v>
      </c>
      <c r="B362" s="1">
        <v>45205</v>
      </c>
      <c r="C362" s="2">
        <v>8.33</v>
      </c>
      <c r="D362" t="s">
        <v>1600</v>
      </c>
      <c r="E362" s="13" t="str">
        <f t="shared" si="80"/>
        <v>insert into Dividends(symbol,payment_date,amount,account)values('FXAIX','2023-10-6',8.33,'401K-74519');</v>
      </c>
      <c r="G362" s="23" t="str">
        <f t="shared" si="81"/>
        <v>delete from Dividends where symbol='FXAIX' and account='401K-74519' and payment_date='2023-10-6'</v>
      </c>
    </row>
    <row r="394" spans="3:3">
      <c r="C394" s="2">
        <f>SUM(C3:C353)</f>
        <v>15014.60999999999</v>
      </c>
    </row>
  </sheetData>
  <sortState ref="A106:Q197">
    <sortCondition ref="B106:B197"/>
  </sortState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T44"/>
  <sheetViews>
    <sheetView zoomScale="80" zoomScaleNormal="80" workbookViewId="0">
      <selection activeCell="B24" sqref="B24"/>
    </sheetView>
  </sheetViews>
  <sheetFormatPr defaultRowHeight="14.3"/>
  <cols>
    <col min="1" max="1" width="6.75" bestFit="1" customWidth="1"/>
    <col min="2" max="2" width="32" bestFit="1" customWidth="1"/>
    <col min="3" max="3" width="10.875" bestFit="1" customWidth="1"/>
    <col min="4" max="4" width="9.875" style="2" bestFit="1" customWidth="1"/>
    <col min="5" max="5" width="12.5" style="11" bestFit="1" customWidth="1"/>
    <col min="6" max="6" width="12.375" bestFit="1" customWidth="1"/>
    <col min="7" max="7" width="5.625" bestFit="1" customWidth="1"/>
    <col min="8" max="8" width="16.875" bestFit="1" customWidth="1"/>
    <col min="9" max="9" width="33.75" bestFit="1" customWidth="1"/>
    <col min="10" max="10" width="16.875" bestFit="1" customWidth="1"/>
    <col min="11" max="11" width="15.75" bestFit="1" customWidth="1"/>
    <col min="12" max="12" width="15.5" bestFit="1" customWidth="1"/>
    <col min="13" max="13" width="16.375" bestFit="1" customWidth="1"/>
    <col min="14" max="14" width="12.125" bestFit="1" customWidth="1"/>
    <col min="15" max="15" width="16.875" bestFit="1" customWidth="1"/>
    <col min="16" max="16" width="11.5" bestFit="1" customWidth="1"/>
    <col min="17" max="17" width="11" bestFit="1" customWidth="1"/>
    <col min="18" max="18" width="20.5" bestFit="1" customWidth="1"/>
    <col min="19" max="19" width="9.875" bestFit="1" customWidth="1"/>
    <col min="20" max="20" width="11.875" bestFit="1" customWidth="1"/>
    <col min="21" max="21" width="15.75" bestFit="1" customWidth="1"/>
    <col min="22" max="22" width="9" bestFit="1" customWidth="1"/>
    <col min="23" max="23" width="16.875" bestFit="1" customWidth="1"/>
    <col min="24" max="24" width="7.625" bestFit="1" customWidth="1"/>
    <col min="25" max="25" width="6.625" bestFit="1" customWidth="1"/>
    <col min="26" max="26" width="8.875" bestFit="1" customWidth="1"/>
    <col min="27" max="27" width="9.625" bestFit="1" customWidth="1"/>
    <col min="28" max="28" width="20.5" bestFit="1" customWidth="1"/>
    <col min="29" max="29" width="16.375" bestFit="1" customWidth="1"/>
    <col min="30" max="31" width="18.5" bestFit="1" customWidth="1"/>
    <col min="32" max="32" width="14.125" bestFit="1" customWidth="1"/>
    <col min="33" max="34" width="16.125" bestFit="1" customWidth="1"/>
    <col min="35" max="35" width="18.5" bestFit="1" customWidth="1"/>
    <col min="36" max="36" width="21.25" bestFit="1" customWidth="1"/>
    <col min="37" max="38" width="20.5" bestFit="1" customWidth="1"/>
    <col min="39" max="39" width="22.375" bestFit="1" customWidth="1"/>
    <col min="40" max="40" width="20.75" bestFit="1" customWidth="1"/>
    <col min="41" max="41" width="17.625" bestFit="1" customWidth="1"/>
    <col min="42" max="42" width="6.375" bestFit="1" customWidth="1"/>
    <col min="43" max="43" width="20.5" bestFit="1" customWidth="1"/>
    <col min="44" max="44" width="5.875" bestFit="1" customWidth="1"/>
    <col min="45" max="45" width="6.375" bestFit="1" customWidth="1"/>
    <col min="46" max="46" width="5.75" bestFit="1" customWidth="1"/>
    <col min="47" max="47" width="4.25" bestFit="1" customWidth="1"/>
    <col min="48" max="48" width="20.25" bestFit="1" customWidth="1"/>
    <col min="49" max="49" width="16.25" bestFit="1" customWidth="1"/>
    <col min="50" max="51" width="6.375" bestFit="1" customWidth="1"/>
    <col min="52" max="52" width="12.5" bestFit="1" customWidth="1"/>
    <col min="53" max="53" width="8.625" bestFit="1" customWidth="1"/>
    <col min="54" max="54" width="16.75" bestFit="1" customWidth="1"/>
    <col min="55" max="55" width="22.5" bestFit="1" customWidth="1"/>
    <col min="56" max="56" width="14.875" bestFit="1" customWidth="1"/>
    <col min="57" max="57" width="26.25" bestFit="1" customWidth="1"/>
    <col min="58" max="58" width="9.625" bestFit="1" customWidth="1"/>
    <col min="59" max="60" width="9.75" bestFit="1" customWidth="1"/>
    <col min="61" max="61" width="11.875" bestFit="1" customWidth="1"/>
    <col min="62" max="62" width="16.25" bestFit="1" customWidth="1"/>
    <col min="63" max="64" width="7.375" bestFit="1" customWidth="1"/>
    <col min="65" max="65" width="9.875" bestFit="1" customWidth="1"/>
    <col min="66" max="66" width="12.5" bestFit="1" customWidth="1"/>
    <col min="67" max="67" width="14.625" bestFit="1" customWidth="1"/>
    <col min="68" max="68" width="13.25" bestFit="1" customWidth="1"/>
    <col min="69" max="69" width="13.625" bestFit="1" customWidth="1"/>
    <col min="70" max="70" width="12" bestFit="1" customWidth="1"/>
    <col min="71" max="71" width="14.125" bestFit="1" customWidth="1"/>
    <col min="72" max="72" width="13.25" bestFit="1" customWidth="1"/>
  </cols>
  <sheetData>
    <row r="1" spans="1:72" s="6" customFormat="1">
      <c r="A1" s="6" t="s">
        <v>9</v>
      </c>
      <c r="B1" s="6" t="s">
        <v>10</v>
      </c>
      <c r="C1" s="7" t="s">
        <v>11</v>
      </c>
      <c r="D1" s="7" t="s">
        <v>12</v>
      </c>
      <c r="E1" s="10" t="s">
        <v>13</v>
      </c>
      <c r="F1" s="6" t="s">
        <v>14</v>
      </c>
      <c r="G1" s="6" t="s">
        <v>15</v>
      </c>
      <c r="H1" s="6" t="s">
        <v>16</v>
      </c>
      <c r="I1" s="6" t="s">
        <v>17</v>
      </c>
      <c r="J1" s="6" t="s">
        <v>18</v>
      </c>
      <c r="K1" s="6" t="s">
        <v>19</v>
      </c>
      <c r="L1" s="6" t="s">
        <v>20</v>
      </c>
      <c r="M1" s="6" t="s">
        <v>21</v>
      </c>
      <c r="N1" s="6" t="s">
        <v>22</v>
      </c>
      <c r="O1" s="6" t="s">
        <v>23</v>
      </c>
      <c r="P1" s="6" t="s">
        <v>24</v>
      </c>
      <c r="Q1" s="6" t="s">
        <v>25</v>
      </c>
      <c r="R1" s="6" t="s">
        <v>26</v>
      </c>
      <c r="S1" s="6" t="s">
        <v>27</v>
      </c>
      <c r="T1" s="6" t="s">
        <v>28</v>
      </c>
      <c r="U1" s="6" t="s">
        <v>29</v>
      </c>
      <c r="V1" s="6" t="s">
        <v>30</v>
      </c>
      <c r="W1" s="6" t="s">
        <v>31</v>
      </c>
      <c r="X1" s="6" t="s">
        <v>32</v>
      </c>
      <c r="Y1" s="6" t="s">
        <v>33</v>
      </c>
      <c r="Z1" s="6" t="s">
        <v>34</v>
      </c>
      <c r="AA1" s="6" t="s">
        <v>35</v>
      </c>
      <c r="AB1" s="6" t="s">
        <v>36</v>
      </c>
      <c r="AC1" s="6" t="s">
        <v>37</v>
      </c>
      <c r="AD1" s="6" t="s">
        <v>38</v>
      </c>
      <c r="AE1" s="6" t="s">
        <v>39</v>
      </c>
      <c r="AF1" s="6" t="s">
        <v>40</v>
      </c>
      <c r="AG1" s="6" t="s">
        <v>41</v>
      </c>
      <c r="AH1" s="6" t="s">
        <v>42</v>
      </c>
      <c r="AI1" s="6" t="s">
        <v>43</v>
      </c>
      <c r="AJ1" s="6" t="s">
        <v>44</v>
      </c>
      <c r="AK1" s="6" t="s">
        <v>45</v>
      </c>
      <c r="AL1" s="6" t="s">
        <v>46</v>
      </c>
      <c r="AM1" s="6" t="s">
        <v>47</v>
      </c>
      <c r="AN1" s="6" t="s">
        <v>48</v>
      </c>
      <c r="AO1" s="6" t="s">
        <v>49</v>
      </c>
      <c r="AP1" s="6" t="s">
        <v>50</v>
      </c>
      <c r="AQ1" s="6" t="s">
        <v>51</v>
      </c>
      <c r="AR1" s="6" t="s">
        <v>52</v>
      </c>
      <c r="AS1" s="6" t="s">
        <v>53</v>
      </c>
      <c r="AT1" s="6" t="s">
        <v>54</v>
      </c>
      <c r="AU1" s="6" t="s">
        <v>55</v>
      </c>
      <c r="AV1" s="6" t="s">
        <v>56</v>
      </c>
      <c r="AW1" s="6" t="s">
        <v>57</v>
      </c>
      <c r="AX1" s="6" t="s">
        <v>58</v>
      </c>
      <c r="AY1" s="6" t="s">
        <v>59</v>
      </c>
      <c r="AZ1" s="6" t="s">
        <v>60</v>
      </c>
      <c r="BA1" s="6" t="s">
        <v>61</v>
      </c>
      <c r="BB1" s="6" t="s">
        <v>62</v>
      </c>
      <c r="BC1" s="6" t="s">
        <v>63</v>
      </c>
      <c r="BD1" s="6" t="s">
        <v>64</v>
      </c>
      <c r="BE1" s="6" t="s">
        <v>65</v>
      </c>
      <c r="BF1" s="6" t="s">
        <v>66</v>
      </c>
      <c r="BG1" s="6" t="s">
        <v>67</v>
      </c>
      <c r="BH1" s="6" t="s">
        <v>68</v>
      </c>
      <c r="BI1" s="6" t="s">
        <v>69</v>
      </c>
      <c r="BJ1" s="6" t="s">
        <v>70</v>
      </c>
      <c r="BK1" s="6" t="s">
        <v>71</v>
      </c>
      <c r="BL1" s="6" t="s">
        <v>72</v>
      </c>
      <c r="BM1" s="6" t="s">
        <v>73</v>
      </c>
      <c r="BN1" s="6" t="s">
        <v>74</v>
      </c>
      <c r="BO1" s="6" t="s">
        <v>75</v>
      </c>
      <c r="BP1" s="6" t="s">
        <v>76</v>
      </c>
      <c r="BQ1" s="6" t="s">
        <v>77</v>
      </c>
      <c r="BR1" s="6" t="s">
        <v>78</v>
      </c>
      <c r="BS1" s="6" t="s">
        <v>79</v>
      </c>
      <c r="BT1" s="6" t="s">
        <v>80</v>
      </c>
    </row>
    <row r="2" spans="1:72" s="8" customFormat="1">
      <c r="A2" s="8" t="s">
        <v>1414</v>
      </c>
      <c r="B2" s="8" t="s">
        <v>1415</v>
      </c>
      <c r="C2" s="9">
        <v>18.25</v>
      </c>
      <c r="D2" s="9">
        <v>2</v>
      </c>
      <c r="E2" s="12">
        <f t="shared" ref="E2:E32" si="0">D2/C2</f>
        <v>0.1095890410958904</v>
      </c>
    </row>
    <row r="3" spans="1:72" s="8" customFormat="1">
      <c r="A3" s="8" t="s">
        <v>1214</v>
      </c>
      <c r="B3" s="8" t="s">
        <v>1215</v>
      </c>
      <c r="C3" s="9">
        <v>28.37</v>
      </c>
      <c r="D3" s="9">
        <f>(0.75*3)+0.74</f>
        <v>2.99</v>
      </c>
      <c r="E3" s="12">
        <f t="shared" si="0"/>
        <v>0.10539302079661615</v>
      </c>
      <c r="F3" s="8" t="s">
        <v>142</v>
      </c>
      <c r="G3" s="8" t="s">
        <v>83</v>
      </c>
      <c r="H3" s="8" t="s">
        <v>146</v>
      </c>
      <c r="I3" s="8" t="s">
        <v>147</v>
      </c>
      <c r="J3" s="8" t="s">
        <v>1216</v>
      </c>
      <c r="K3" s="8" t="s">
        <v>1217</v>
      </c>
      <c r="L3" s="8">
        <v>6.0000999999999998</v>
      </c>
      <c r="M3" s="8" t="s">
        <v>1218</v>
      </c>
      <c r="N3" s="8" t="s">
        <v>1219</v>
      </c>
      <c r="O3" s="8" t="s">
        <v>1220</v>
      </c>
      <c r="P3" s="8" t="s">
        <v>1221</v>
      </c>
      <c r="Q3" s="8" t="s">
        <v>1222</v>
      </c>
      <c r="R3" s="8" t="s">
        <v>1223</v>
      </c>
      <c r="S3" s="8" t="s">
        <v>94</v>
      </c>
      <c r="T3" s="8">
        <v>0</v>
      </c>
      <c r="U3" s="8" t="s">
        <v>1224</v>
      </c>
      <c r="V3" s="8" t="s">
        <v>96</v>
      </c>
      <c r="W3" s="8" t="s">
        <v>1225</v>
      </c>
      <c r="X3" s="8" t="s">
        <v>1226</v>
      </c>
      <c r="Y3" s="8" t="s">
        <v>1227</v>
      </c>
      <c r="Z3" s="8" t="s">
        <v>750</v>
      </c>
      <c r="AA3" s="8" t="s">
        <v>565</v>
      </c>
      <c r="AB3" s="8" t="s">
        <v>989</v>
      </c>
      <c r="AC3" s="8" t="s">
        <v>433</v>
      </c>
      <c r="AD3" s="8" t="s">
        <v>223</v>
      </c>
      <c r="AE3" s="8" t="s">
        <v>177</v>
      </c>
      <c r="AF3" s="8" t="s">
        <v>351</v>
      </c>
      <c r="AG3" s="8" t="s">
        <v>375</v>
      </c>
      <c r="AH3" s="8" t="s">
        <v>1228</v>
      </c>
      <c r="AI3" s="8" t="s">
        <v>232</v>
      </c>
      <c r="AJ3" s="8" t="s">
        <v>1011</v>
      </c>
      <c r="AK3" s="8" t="s">
        <v>1108</v>
      </c>
      <c r="AL3" s="8" t="s">
        <v>1011</v>
      </c>
      <c r="AM3" s="8" t="s">
        <v>1229</v>
      </c>
      <c r="AN3" s="8" t="s">
        <v>1230</v>
      </c>
      <c r="AO3" s="8" t="s">
        <v>1231</v>
      </c>
      <c r="AP3" s="8" t="s">
        <v>1232</v>
      </c>
      <c r="AQ3" s="8" t="s">
        <v>989</v>
      </c>
      <c r="AR3" s="8" t="s">
        <v>1233</v>
      </c>
      <c r="AS3" s="8" t="s">
        <v>1234</v>
      </c>
      <c r="AT3" s="8" t="s">
        <v>1235</v>
      </c>
      <c r="AU3" s="8" t="s">
        <v>120</v>
      </c>
      <c r="AV3" s="8" t="s">
        <v>109</v>
      </c>
      <c r="AW3" s="8" t="s">
        <v>610</v>
      </c>
      <c r="AX3" s="8" t="s">
        <v>658</v>
      </c>
      <c r="AY3" s="8" t="s">
        <v>337</v>
      </c>
      <c r="AZ3" s="8" t="s">
        <v>1236</v>
      </c>
      <c r="BA3" s="8" t="s">
        <v>1237</v>
      </c>
      <c r="BB3" s="8" t="s">
        <v>1238</v>
      </c>
      <c r="BC3" s="8" t="s">
        <v>1239</v>
      </c>
      <c r="BD3" s="8" t="s">
        <v>1240</v>
      </c>
      <c r="BE3" s="8" t="s">
        <v>1241</v>
      </c>
      <c r="BF3" s="8" t="s">
        <v>1242</v>
      </c>
      <c r="BG3" s="8" t="s">
        <v>1243</v>
      </c>
      <c r="BH3" s="8" t="s">
        <v>1244</v>
      </c>
      <c r="BI3" s="8" t="s">
        <v>1245</v>
      </c>
      <c r="BJ3" s="8" t="s">
        <v>1246</v>
      </c>
      <c r="BK3" s="8" t="s">
        <v>1247</v>
      </c>
      <c r="BL3" s="8" t="s">
        <v>1248</v>
      </c>
      <c r="BM3" s="8" t="s">
        <v>433</v>
      </c>
      <c r="BN3" s="8" t="s">
        <v>433</v>
      </c>
      <c r="BO3" s="8" t="s">
        <v>847</v>
      </c>
      <c r="BP3" s="8" t="s">
        <v>847</v>
      </c>
      <c r="BQ3" s="8" t="s">
        <v>847</v>
      </c>
      <c r="BR3" s="8" t="s">
        <v>83</v>
      </c>
      <c r="BS3" s="8" t="s">
        <v>83</v>
      </c>
      <c r="BT3" s="8" t="s">
        <v>143</v>
      </c>
    </row>
    <row r="4" spans="1:72" s="19" customFormat="1">
      <c r="A4" s="19" t="s">
        <v>253</v>
      </c>
      <c r="B4" s="19" t="s">
        <v>254</v>
      </c>
      <c r="C4" s="20">
        <v>10.050000000000001</v>
      </c>
      <c r="D4" s="20">
        <f>0.18*4</f>
        <v>0.72</v>
      </c>
      <c r="E4" s="21">
        <f t="shared" si="0"/>
        <v>7.164179104477611E-2</v>
      </c>
      <c r="F4" s="19" t="s">
        <v>142</v>
      </c>
      <c r="G4" s="19" t="s">
        <v>83</v>
      </c>
      <c r="H4" s="19" t="s">
        <v>255</v>
      </c>
      <c r="I4" s="19" t="s">
        <v>256</v>
      </c>
      <c r="J4" s="19" t="s">
        <v>257</v>
      </c>
      <c r="K4" s="19" t="s">
        <v>258</v>
      </c>
      <c r="L4" s="19">
        <v>2.5261999999999998</v>
      </c>
      <c r="M4" s="19" t="s">
        <v>259</v>
      </c>
      <c r="N4" s="19" t="s">
        <v>260</v>
      </c>
      <c r="O4" s="19" t="s">
        <v>261</v>
      </c>
      <c r="P4" s="19" t="s">
        <v>262</v>
      </c>
      <c r="Q4" s="19" t="s">
        <v>263</v>
      </c>
      <c r="R4" s="19" t="s">
        <v>264</v>
      </c>
      <c r="S4" s="19" t="s">
        <v>94</v>
      </c>
      <c r="T4" s="19">
        <v>4.0199999999999996</v>
      </c>
      <c r="U4" s="19" t="s">
        <v>265</v>
      </c>
      <c r="V4" s="19" t="s">
        <v>96</v>
      </c>
      <c r="W4" s="19" t="s">
        <v>266</v>
      </c>
      <c r="X4" s="19" t="s">
        <v>267</v>
      </c>
      <c r="Y4" s="19" t="s">
        <v>268</v>
      </c>
      <c r="Z4" s="19" t="s">
        <v>269</v>
      </c>
      <c r="AA4" s="19" t="s">
        <v>270</v>
      </c>
      <c r="AB4" s="19" t="s">
        <v>271</v>
      </c>
      <c r="AC4" s="19" t="s">
        <v>272</v>
      </c>
      <c r="AD4" s="19" t="s">
        <v>273</v>
      </c>
      <c r="AE4" s="19" t="s">
        <v>272</v>
      </c>
      <c r="AF4" s="19" t="s">
        <v>274</v>
      </c>
      <c r="AG4" s="19" t="s">
        <v>250</v>
      </c>
      <c r="AH4" s="19" t="s">
        <v>274</v>
      </c>
      <c r="AI4" s="19" t="s">
        <v>164</v>
      </c>
      <c r="AJ4" s="19" t="s">
        <v>275</v>
      </c>
      <c r="AK4" s="19" t="s">
        <v>276</v>
      </c>
      <c r="AL4" s="19" t="s">
        <v>220</v>
      </c>
      <c r="AM4" s="19" t="s">
        <v>277</v>
      </c>
      <c r="AN4" s="19" t="s">
        <v>278</v>
      </c>
      <c r="AO4" s="19" t="s">
        <v>279</v>
      </c>
      <c r="AP4" s="19" t="s">
        <v>280</v>
      </c>
      <c r="AQ4" s="19" t="s">
        <v>281</v>
      </c>
      <c r="AR4" s="19" t="s">
        <v>282</v>
      </c>
      <c r="AS4" s="19" t="s">
        <v>283</v>
      </c>
      <c r="AT4" s="19" t="s">
        <v>284</v>
      </c>
      <c r="AU4" s="19" t="s">
        <v>120</v>
      </c>
      <c r="AV4" s="19" t="s">
        <v>109</v>
      </c>
      <c r="AW4" s="19" t="s">
        <v>285</v>
      </c>
      <c r="AX4" s="19" t="s">
        <v>234</v>
      </c>
      <c r="AY4" s="19" t="s">
        <v>122</v>
      </c>
      <c r="AZ4" s="19" t="s">
        <v>286</v>
      </c>
      <c r="BA4" s="19" t="s">
        <v>287</v>
      </c>
      <c r="BB4" s="19" t="s">
        <v>288</v>
      </c>
      <c r="BC4" s="19" t="s">
        <v>289</v>
      </c>
      <c r="BD4" s="19" t="s">
        <v>290</v>
      </c>
      <c r="BE4" s="19" t="s">
        <v>291</v>
      </c>
      <c r="BF4" s="19" t="s">
        <v>292</v>
      </c>
      <c r="BG4" s="19" t="s">
        <v>293</v>
      </c>
      <c r="BH4" s="19" t="s">
        <v>294</v>
      </c>
      <c r="BI4" s="19" t="s">
        <v>295</v>
      </c>
      <c r="BJ4" s="19" t="s">
        <v>296</v>
      </c>
      <c r="BK4" s="19" t="s">
        <v>297</v>
      </c>
      <c r="BL4" s="19" t="s">
        <v>298</v>
      </c>
      <c r="BM4" s="19" t="s">
        <v>299</v>
      </c>
      <c r="BN4" s="19" t="s">
        <v>300</v>
      </c>
      <c r="BO4" s="19" t="s">
        <v>301</v>
      </c>
      <c r="BP4" s="19" t="s">
        <v>302</v>
      </c>
      <c r="BQ4" s="19" t="s">
        <v>303</v>
      </c>
      <c r="BR4" s="19" t="s">
        <v>83</v>
      </c>
      <c r="BS4" s="19" t="s">
        <v>83</v>
      </c>
      <c r="BT4" s="19" t="s">
        <v>143</v>
      </c>
    </row>
    <row r="5" spans="1:72" s="8" customFormat="1">
      <c r="A5" s="8" t="s">
        <v>81</v>
      </c>
      <c r="B5" s="8" t="s">
        <v>82</v>
      </c>
      <c r="C5" s="9">
        <v>5.05</v>
      </c>
      <c r="D5" s="9">
        <v>0.2</v>
      </c>
      <c r="E5" s="12">
        <f t="shared" si="0"/>
        <v>3.9603960396039604E-2</v>
      </c>
      <c r="F5" s="8" t="s">
        <v>83</v>
      </c>
      <c r="G5" s="8" t="s">
        <v>83</v>
      </c>
      <c r="H5" s="8" t="s">
        <v>84</v>
      </c>
      <c r="I5" s="8" t="s">
        <v>85</v>
      </c>
      <c r="J5" s="8" t="s">
        <v>86</v>
      </c>
      <c r="K5" s="8" t="s">
        <v>87</v>
      </c>
      <c r="L5" s="8">
        <v>1.6057999999999999</v>
      </c>
      <c r="M5" s="8" t="s">
        <v>88</v>
      </c>
      <c r="N5" s="8" t="s">
        <v>89</v>
      </c>
      <c r="O5" s="8" t="s">
        <v>90</v>
      </c>
      <c r="P5" s="8" t="s">
        <v>91</v>
      </c>
      <c r="Q5" s="8" t="s">
        <v>92</v>
      </c>
      <c r="R5" s="8" t="s">
        <v>93</v>
      </c>
      <c r="S5" s="8" t="s">
        <v>94</v>
      </c>
      <c r="T5" s="8">
        <v>0.85</v>
      </c>
      <c r="U5" s="8" t="s">
        <v>95</v>
      </c>
      <c r="V5" s="8" t="s">
        <v>96</v>
      </c>
      <c r="W5" s="8" t="s">
        <v>97</v>
      </c>
      <c r="X5" s="8" t="s">
        <v>98</v>
      </c>
      <c r="Y5" s="8" t="s">
        <v>99</v>
      </c>
      <c r="Z5" s="8" t="s">
        <v>100</v>
      </c>
      <c r="AA5" s="8" t="s">
        <v>101</v>
      </c>
      <c r="AB5" s="8" t="s">
        <v>102</v>
      </c>
      <c r="AC5" s="8" t="s">
        <v>103</v>
      </c>
      <c r="AD5" s="8" t="s">
        <v>104</v>
      </c>
      <c r="AE5" s="8" t="s">
        <v>105</v>
      </c>
      <c r="AF5" s="8" t="s">
        <v>106</v>
      </c>
      <c r="AG5" s="8" t="s">
        <v>107</v>
      </c>
      <c r="AH5" s="8" t="s">
        <v>108</v>
      </c>
      <c r="AI5" s="8" t="s">
        <v>109</v>
      </c>
      <c r="AJ5" s="8" t="s">
        <v>110</v>
      </c>
      <c r="AK5" s="8" t="s">
        <v>111</v>
      </c>
      <c r="AL5" s="8" t="s">
        <v>112</v>
      </c>
      <c r="AM5" s="8" t="s">
        <v>113</v>
      </c>
      <c r="AN5" s="8" t="s">
        <v>114</v>
      </c>
      <c r="AO5" s="8" t="s">
        <v>115</v>
      </c>
      <c r="AP5" s="8" t="s">
        <v>116</v>
      </c>
      <c r="AQ5" s="8" t="s">
        <v>102</v>
      </c>
      <c r="AR5" s="8" t="s">
        <v>117</v>
      </c>
      <c r="AS5" s="8" t="s">
        <v>118</v>
      </c>
      <c r="AT5" s="8" t="s">
        <v>119</v>
      </c>
      <c r="AU5" s="8" t="s">
        <v>120</v>
      </c>
      <c r="AV5" s="8" t="s">
        <v>100</v>
      </c>
      <c r="AW5" s="8" t="s">
        <v>121</v>
      </c>
      <c r="AX5" s="8" t="s">
        <v>122</v>
      </c>
      <c r="AY5" s="8" t="s">
        <v>123</v>
      </c>
      <c r="AZ5" s="8" t="s">
        <v>124</v>
      </c>
      <c r="BA5" s="8" t="s">
        <v>125</v>
      </c>
      <c r="BB5" s="8" t="s">
        <v>126</v>
      </c>
      <c r="BC5" s="8" t="s">
        <v>127</v>
      </c>
      <c r="BD5" s="8" t="s">
        <v>128</v>
      </c>
      <c r="BE5" s="8" t="s">
        <v>129</v>
      </c>
      <c r="BF5" s="8" t="s">
        <v>130</v>
      </c>
      <c r="BG5" s="8" t="s">
        <v>131</v>
      </c>
      <c r="BH5" s="8" t="s">
        <v>132</v>
      </c>
      <c r="BI5" s="8" t="s">
        <v>133</v>
      </c>
      <c r="BJ5" s="8" t="s">
        <v>134</v>
      </c>
      <c r="BK5" s="8" t="s">
        <v>135</v>
      </c>
      <c r="BL5" s="8" t="s">
        <v>136</v>
      </c>
      <c r="BM5" s="8" t="s">
        <v>137</v>
      </c>
      <c r="BN5" s="8" t="s">
        <v>138</v>
      </c>
      <c r="BO5" s="8" t="s">
        <v>139</v>
      </c>
      <c r="BP5" s="8" t="s">
        <v>140</v>
      </c>
      <c r="BQ5" s="8" t="s">
        <v>141</v>
      </c>
      <c r="BR5" s="8" t="s">
        <v>142</v>
      </c>
      <c r="BS5" s="8" t="s">
        <v>142</v>
      </c>
      <c r="BT5" s="8" t="s">
        <v>143</v>
      </c>
    </row>
    <row r="6" spans="1:72" s="19" customFormat="1">
      <c r="A6" s="19" t="s">
        <v>1133</v>
      </c>
      <c r="B6" s="19" t="s">
        <v>1134</v>
      </c>
      <c r="C6" s="20">
        <v>111.02</v>
      </c>
      <c r="D6" s="20">
        <f>1*4</f>
        <v>4</v>
      </c>
      <c r="E6" s="21">
        <f t="shared" si="0"/>
        <v>3.6029544226265538E-2</v>
      </c>
      <c r="F6" s="19" t="s">
        <v>142</v>
      </c>
      <c r="G6" s="19" t="s">
        <v>83</v>
      </c>
      <c r="H6" s="19" t="s">
        <v>146</v>
      </c>
      <c r="I6" s="19" t="s">
        <v>1135</v>
      </c>
      <c r="J6" s="19" t="s">
        <v>1136</v>
      </c>
      <c r="K6" s="19" t="s">
        <v>1137</v>
      </c>
      <c r="L6" s="19">
        <v>10.7172</v>
      </c>
      <c r="M6" s="19" t="s">
        <v>1138</v>
      </c>
      <c r="N6" s="19" t="s">
        <v>1139</v>
      </c>
      <c r="O6" s="19" t="s">
        <v>1140</v>
      </c>
      <c r="P6" s="19" t="s">
        <v>1141</v>
      </c>
      <c r="Q6" s="19" t="s">
        <v>1142</v>
      </c>
      <c r="R6" s="19" t="s">
        <v>1143</v>
      </c>
      <c r="S6" s="19" t="s">
        <v>94</v>
      </c>
      <c r="T6" s="19">
        <v>0.97</v>
      </c>
      <c r="U6" s="19" t="s">
        <v>1144</v>
      </c>
      <c r="V6" s="19" t="s">
        <v>96</v>
      </c>
      <c r="W6" s="19" t="s">
        <v>1145</v>
      </c>
      <c r="X6" s="19" t="s">
        <v>1146</v>
      </c>
      <c r="Y6" s="19" t="s">
        <v>1147</v>
      </c>
      <c r="Z6" s="19" t="s">
        <v>1148</v>
      </c>
      <c r="AA6" s="19" t="s">
        <v>1149</v>
      </c>
      <c r="AB6" s="19" t="s">
        <v>1150</v>
      </c>
      <c r="AC6" s="19" t="s">
        <v>375</v>
      </c>
      <c r="AD6" s="19" t="s">
        <v>602</v>
      </c>
      <c r="AE6" s="19" t="s">
        <v>472</v>
      </c>
      <c r="AF6" s="19" t="s">
        <v>166</v>
      </c>
      <c r="AG6" s="19" t="s">
        <v>166</v>
      </c>
      <c r="AH6" s="19" t="s">
        <v>110</v>
      </c>
      <c r="AI6" s="19" t="s">
        <v>379</v>
      </c>
      <c r="AJ6" s="19" t="s">
        <v>379</v>
      </c>
      <c r="AK6" s="19" t="s">
        <v>379</v>
      </c>
      <c r="AL6" s="19" t="s">
        <v>1108</v>
      </c>
      <c r="AM6" s="19" t="s">
        <v>1151</v>
      </c>
      <c r="AN6" s="19" t="s">
        <v>1152</v>
      </c>
      <c r="AO6" s="19" t="s">
        <v>1153</v>
      </c>
      <c r="AP6" s="19" t="s">
        <v>1154</v>
      </c>
      <c r="AQ6" s="19" t="s">
        <v>1150</v>
      </c>
      <c r="AR6" s="19" t="s">
        <v>1155</v>
      </c>
      <c r="AS6" s="19" t="s">
        <v>1156</v>
      </c>
      <c r="AT6" s="19" t="s">
        <v>1157</v>
      </c>
      <c r="AU6" s="19" t="s">
        <v>120</v>
      </c>
      <c r="AV6" s="19" t="s">
        <v>109</v>
      </c>
      <c r="AW6" s="19" t="s">
        <v>1158</v>
      </c>
      <c r="AX6" s="19" t="s">
        <v>1159</v>
      </c>
      <c r="AY6" s="19" t="s">
        <v>1160</v>
      </c>
      <c r="AZ6" s="19" t="s">
        <v>1161</v>
      </c>
      <c r="BA6" s="19" t="s">
        <v>1162</v>
      </c>
      <c r="BB6" s="19" t="s">
        <v>1163</v>
      </c>
      <c r="BC6" s="19" t="s">
        <v>1164</v>
      </c>
      <c r="BD6" s="19" t="s">
        <v>1165</v>
      </c>
      <c r="BE6" s="19" t="s">
        <v>1166</v>
      </c>
      <c r="BF6" s="19" t="s">
        <v>1167</v>
      </c>
      <c r="BG6" s="19" t="s">
        <v>1168</v>
      </c>
      <c r="BH6" s="19" t="s">
        <v>1169</v>
      </c>
      <c r="BI6" s="19" t="s">
        <v>1170</v>
      </c>
      <c r="BJ6" s="19" t="s">
        <v>1171</v>
      </c>
      <c r="BK6" s="19" t="s">
        <v>1172</v>
      </c>
      <c r="BL6" s="19" t="s">
        <v>1173</v>
      </c>
      <c r="BM6" s="19" t="s">
        <v>422</v>
      </c>
      <c r="BN6" s="19" t="s">
        <v>218</v>
      </c>
      <c r="BO6" s="19" t="s">
        <v>1174</v>
      </c>
      <c r="BP6" s="19" t="s">
        <v>1090</v>
      </c>
      <c r="BQ6" s="19" t="s">
        <v>1175</v>
      </c>
      <c r="BR6" s="19" t="s">
        <v>83</v>
      </c>
      <c r="BS6" s="19" t="s">
        <v>83</v>
      </c>
      <c r="BT6" s="19" t="s">
        <v>143</v>
      </c>
    </row>
    <row r="7" spans="1:72" s="8" customFormat="1">
      <c r="A7" s="8" t="s">
        <v>454</v>
      </c>
      <c r="B7" s="8" t="s">
        <v>455</v>
      </c>
      <c r="C7" s="9">
        <v>28.1</v>
      </c>
      <c r="D7" s="9">
        <f>0.25*4</f>
        <v>1</v>
      </c>
      <c r="E7" s="12">
        <f t="shared" si="0"/>
        <v>3.5587188612099641E-2</v>
      </c>
      <c r="F7" s="8" t="s">
        <v>142</v>
      </c>
      <c r="G7" s="8" t="s">
        <v>142</v>
      </c>
      <c r="H7" s="8" t="s">
        <v>84</v>
      </c>
      <c r="I7" s="8" t="s">
        <v>456</v>
      </c>
      <c r="J7" s="8" t="s">
        <v>457</v>
      </c>
      <c r="K7" s="8" t="s">
        <v>458</v>
      </c>
      <c r="L7" s="8">
        <v>8.5076000000000001</v>
      </c>
      <c r="M7" s="8" t="s">
        <v>459</v>
      </c>
      <c r="N7" s="8" t="s">
        <v>460</v>
      </c>
      <c r="O7" s="8" t="s">
        <v>461</v>
      </c>
      <c r="P7" s="8" t="s">
        <v>462</v>
      </c>
      <c r="Q7" s="8" t="s">
        <v>463</v>
      </c>
      <c r="R7" s="8" t="s">
        <v>464</v>
      </c>
      <c r="S7" s="8" t="s">
        <v>465</v>
      </c>
      <c r="T7" s="8">
        <v>0</v>
      </c>
      <c r="U7" s="8" t="s">
        <v>211</v>
      </c>
      <c r="V7" s="8" t="s">
        <v>96</v>
      </c>
      <c r="W7" s="8" t="s">
        <v>466</v>
      </c>
      <c r="X7" s="8" t="s">
        <v>467</v>
      </c>
      <c r="Y7" s="8" t="s">
        <v>468</v>
      </c>
      <c r="Z7" s="8" t="s">
        <v>424</v>
      </c>
      <c r="AA7" s="8" t="s">
        <v>469</v>
      </c>
      <c r="AB7" s="8" t="s">
        <v>216</v>
      </c>
      <c r="AC7" s="8" t="s">
        <v>100</v>
      </c>
      <c r="AD7" s="8" t="s">
        <v>470</v>
      </c>
      <c r="AE7" s="8" t="s">
        <v>471</v>
      </c>
      <c r="AF7" s="8" t="s">
        <v>250</v>
      </c>
      <c r="AG7" s="8" t="s">
        <v>100</v>
      </c>
      <c r="AH7" s="8" t="s">
        <v>401</v>
      </c>
      <c r="AI7" s="8" t="s">
        <v>161</v>
      </c>
      <c r="AJ7" s="8" t="s">
        <v>375</v>
      </c>
      <c r="AK7" s="8" t="s">
        <v>472</v>
      </c>
      <c r="AL7" s="8" t="s">
        <v>401</v>
      </c>
      <c r="AM7" s="8" t="s">
        <v>433</v>
      </c>
      <c r="AN7" s="8" t="s">
        <v>473</v>
      </c>
      <c r="AO7" s="8" t="s">
        <v>474</v>
      </c>
      <c r="AP7" s="8" t="s">
        <v>475</v>
      </c>
      <c r="AQ7" s="8" t="s">
        <v>228</v>
      </c>
      <c r="AR7" s="8" t="s">
        <v>476</v>
      </c>
      <c r="AS7" s="8" t="s">
        <v>477</v>
      </c>
      <c r="AT7" s="8" t="s">
        <v>478</v>
      </c>
      <c r="AU7" s="8" t="s">
        <v>120</v>
      </c>
      <c r="AV7" s="8" t="s">
        <v>425</v>
      </c>
      <c r="AW7" s="8" t="s">
        <v>479</v>
      </c>
      <c r="AX7" s="8" t="s">
        <v>480</v>
      </c>
      <c r="AY7" s="8" t="s">
        <v>481</v>
      </c>
      <c r="AZ7" s="8" t="s">
        <v>116</v>
      </c>
      <c r="BA7" s="8" t="s">
        <v>482</v>
      </c>
      <c r="BB7" s="8" t="s">
        <v>483</v>
      </c>
      <c r="BC7" s="8" t="s">
        <v>484</v>
      </c>
      <c r="BD7" s="8" t="s">
        <v>485</v>
      </c>
      <c r="BE7" s="8" t="s">
        <v>486</v>
      </c>
      <c r="BF7" s="8" t="s">
        <v>487</v>
      </c>
      <c r="BG7" s="8" t="s">
        <v>488</v>
      </c>
      <c r="BH7" s="8" t="s">
        <v>489</v>
      </c>
      <c r="BI7" s="8" t="s">
        <v>490</v>
      </c>
      <c r="BJ7" s="8" t="s">
        <v>491</v>
      </c>
      <c r="BK7" s="8" t="s">
        <v>492</v>
      </c>
      <c r="BL7" s="8" t="s">
        <v>493</v>
      </c>
      <c r="BM7" s="8" t="s">
        <v>494</v>
      </c>
      <c r="BN7" s="8" t="s">
        <v>494</v>
      </c>
      <c r="BO7" s="8" t="s">
        <v>495</v>
      </c>
      <c r="BP7" s="8" t="s">
        <v>495</v>
      </c>
      <c r="BQ7" s="8" t="s">
        <v>495</v>
      </c>
      <c r="BR7" s="8" t="s">
        <v>83</v>
      </c>
      <c r="BS7" s="8" t="s">
        <v>83</v>
      </c>
      <c r="BT7" s="8" t="s">
        <v>143</v>
      </c>
    </row>
    <row r="8" spans="1:72">
      <c r="A8" t="s">
        <v>1052</v>
      </c>
      <c r="B8" t="s">
        <v>1053</v>
      </c>
      <c r="C8" s="2">
        <v>75.91</v>
      </c>
      <c r="D8" s="2">
        <f>0.6*4</f>
        <v>2.4</v>
      </c>
      <c r="E8" s="11">
        <f t="shared" si="0"/>
        <v>3.161638782769069E-2</v>
      </c>
      <c r="F8" t="s">
        <v>142</v>
      </c>
      <c r="G8" t="s">
        <v>83</v>
      </c>
      <c r="H8" t="s">
        <v>84</v>
      </c>
      <c r="I8" t="s">
        <v>1054</v>
      </c>
      <c r="J8" t="s">
        <v>1055</v>
      </c>
      <c r="K8" t="s">
        <v>1056</v>
      </c>
      <c r="L8">
        <v>8.5885999999999996</v>
      </c>
      <c r="M8" t="s">
        <v>1057</v>
      </c>
      <c r="N8" t="s">
        <v>1058</v>
      </c>
      <c r="O8" t="s">
        <v>1059</v>
      </c>
      <c r="P8" t="s">
        <v>639</v>
      </c>
      <c r="Q8" t="s">
        <v>1060</v>
      </c>
      <c r="R8" t="s">
        <v>1061</v>
      </c>
      <c r="S8" t="s">
        <v>94</v>
      </c>
      <c r="T8">
        <v>1.9</v>
      </c>
      <c r="U8" t="s">
        <v>1062</v>
      </c>
      <c r="V8" t="s">
        <v>96</v>
      </c>
      <c r="W8" t="s">
        <v>1063</v>
      </c>
      <c r="X8" t="s">
        <v>1064</v>
      </c>
      <c r="Y8" t="s">
        <v>1065</v>
      </c>
      <c r="Z8" t="s">
        <v>425</v>
      </c>
      <c r="AA8" t="s">
        <v>1066</v>
      </c>
      <c r="AB8" t="s">
        <v>102</v>
      </c>
      <c r="AC8" t="s">
        <v>100</v>
      </c>
      <c r="AD8" t="s">
        <v>138</v>
      </c>
      <c r="AE8" t="s">
        <v>195</v>
      </c>
      <c r="AF8" t="s">
        <v>250</v>
      </c>
      <c r="AG8" t="s">
        <v>195</v>
      </c>
      <c r="AH8" t="s">
        <v>177</v>
      </c>
      <c r="AI8" t="s">
        <v>161</v>
      </c>
      <c r="AJ8" t="s">
        <v>401</v>
      </c>
      <c r="AK8" t="s">
        <v>472</v>
      </c>
      <c r="AL8" t="s">
        <v>375</v>
      </c>
      <c r="AM8" t="s">
        <v>109</v>
      </c>
      <c r="AN8" t="s">
        <v>1067</v>
      </c>
      <c r="AO8" t="s">
        <v>1068</v>
      </c>
      <c r="AP8" t="s">
        <v>1069</v>
      </c>
      <c r="AQ8" t="s">
        <v>102</v>
      </c>
      <c r="AR8" t="s">
        <v>1070</v>
      </c>
      <c r="AS8" t="s">
        <v>1071</v>
      </c>
      <c r="AT8" t="s">
        <v>1072</v>
      </c>
      <c r="AU8" t="s">
        <v>120</v>
      </c>
      <c r="AV8" t="s">
        <v>110</v>
      </c>
      <c r="AW8" t="s">
        <v>1073</v>
      </c>
      <c r="AX8" t="s">
        <v>1074</v>
      </c>
      <c r="AY8" t="s">
        <v>123</v>
      </c>
      <c r="AZ8" t="s">
        <v>1075</v>
      </c>
      <c r="BA8" t="s">
        <v>1076</v>
      </c>
      <c r="BB8" t="s">
        <v>1077</v>
      </c>
      <c r="BC8" t="s">
        <v>1078</v>
      </c>
      <c r="BD8" t="s">
        <v>1079</v>
      </c>
      <c r="BE8" t="s">
        <v>1080</v>
      </c>
      <c r="BF8" t="s">
        <v>1081</v>
      </c>
      <c r="BG8" t="s">
        <v>1082</v>
      </c>
      <c r="BH8" t="s">
        <v>1083</v>
      </c>
      <c r="BI8" t="s">
        <v>1084</v>
      </c>
      <c r="BJ8" t="s">
        <v>1085</v>
      </c>
      <c r="BK8" t="s">
        <v>1086</v>
      </c>
      <c r="BL8" t="s">
        <v>1087</v>
      </c>
      <c r="BM8" t="s">
        <v>164</v>
      </c>
      <c r="BN8" t="s">
        <v>470</v>
      </c>
      <c r="BO8" t="s">
        <v>1088</v>
      </c>
      <c r="BP8" t="s">
        <v>1089</v>
      </c>
      <c r="BQ8" t="s">
        <v>1090</v>
      </c>
      <c r="BR8" t="s">
        <v>83</v>
      </c>
      <c r="BS8" t="s">
        <v>83</v>
      </c>
      <c r="BT8" t="s">
        <v>143</v>
      </c>
    </row>
    <row r="9" spans="1:72">
      <c r="A9" t="s">
        <v>1176</v>
      </c>
      <c r="B9" t="s">
        <v>1177</v>
      </c>
      <c r="C9" s="2">
        <v>22.6</v>
      </c>
      <c r="D9" s="2">
        <f>0.17*4</f>
        <v>0.68</v>
      </c>
      <c r="E9" s="11">
        <f t="shared" si="0"/>
        <v>3.0088495575221239E-2</v>
      </c>
      <c r="F9" t="s">
        <v>142</v>
      </c>
      <c r="G9" t="s">
        <v>83</v>
      </c>
      <c r="H9" t="s">
        <v>146</v>
      </c>
      <c r="I9" t="s">
        <v>1135</v>
      </c>
      <c r="J9" t="s">
        <v>1178</v>
      </c>
      <c r="K9" t="s">
        <v>1179</v>
      </c>
      <c r="L9">
        <v>9.7609999999999992</v>
      </c>
      <c r="M9" t="s">
        <v>1180</v>
      </c>
      <c r="N9" t="s">
        <v>1181</v>
      </c>
      <c r="O9" t="s">
        <v>1182</v>
      </c>
      <c r="P9" t="s">
        <v>463</v>
      </c>
      <c r="Q9" t="s">
        <v>1183</v>
      </c>
      <c r="R9" t="s">
        <v>1184</v>
      </c>
      <c r="S9" t="s">
        <v>94</v>
      </c>
      <c r="T9">
        <v>0.63</v>
      </c>
      <c r="U9" t="s">
        <v>1185</v>
      </c>
      <c r="V9" t="s">
        <v>96</v>
      </c>
      <c r="W9" t="s">
        <v>1186</v>
      </c>
      <c r="X9" t="s">
        <v>1187</v>
      </c>
      <c r="Y9" t="s">
        <v>1188</v>
      </c>
      <c r="Z9" t="s">
        <v>232</v>
      </c>
      <c r="AA9" t="s">
        <v>1189</v>
      </c>
      <c r="AB9" t="s">
        <v>102</v>
      </c>
      <c r="AC9" t="s">
        <v>109</v>
      </c>
      <c r="AD9" t="s">
        <v>990</v>
      </c>
      <c r="AE9" t="s">
        <v>556</v>
      </c>
      <c r="AF9" t="s">
        <v>249</v>
      </c>
      <c r="AG9" t="s">
        <v>1190</v>
      </c>
      <c r="AH9" t="s">
        <v>1191</v>
      </c>
      <c r="AI9" t="s">
        <v>372</v>
      </c>
      <c r="AJ9" t="s">
        <v>1192</v>
      </c>
      <c r="AK9" t="s">
        <v>513</v>
      </c>
      <c r="AL9" t="s">
        <v>177</v>
      </c>
      <c r="AM9" t="s">
        <v>1193</v>
      </c>
      <c r="AN9" t="s">
        <v>1194</v>
      </c>
      <c r="AO9" t="s">
        <v>1195</v>
      </c>
      <c r="AP9" t="s">
        <v>1196</v>
      </c>
      <c r="AQ9" t="s">
        <v>332</v>
      </c>
      <c r="AR9" t="s">
        <v>1197</v>
      </c>
      <c r="AS9" t="s">
        <v>1198</v>
      </c>
      <c r="AT9" t="s">
        <v>1199</v>
      </c>
      <c r="AU9" t="s">
        <v>120</v>
      </c>
      <c r="AV9" t="s">
        <v>223</v>
      </c>
      <c r="AW9" t="s">
        <v>876</v>
      </c>
      <c r="AX9" t="s">
        <v>1115</v>
      </c>
      <c r="AY9" t="s">
        <v>554</v>
      </c>
      <c r="AZ9" t="s">
        <v>1200</v>
      </c>
      <c r="BA9" t="s">
        <v>1201</v>
      </c>
      <c r="BB9" t="s">
        <v>1202</v>
      </c>
      <c r="BC9" t="s">
        <v>1203</v>
      </c>
      <c r="BD9" t="s">
        <v>1204</v>
      </c>
      <c r="BE9" t="s">
        <v>1205</v>
      </c>
      <c r="BF9" t="s">
        <v>1206</v>
      </c>
      <c r="BG9" t="s">
        <v>1207</v>
      </c>
      <c r="BH9" t="s">
        <v>1208</v>
      </c>
      <c r="BI9" t="s">
        <v>1209</v>
      </c>
      <c r="BJ9" t="s">
        <v>1210</v>
      </c>
      <c r="BK9" t="s">
        <v>1211</v>
      </c>
      <c r="BL9" t="s">
        <v>1212</v>
      </c>
      <c r="BM9" t="s">
        <v>433</v>
      </c>
      <c r="BN9" t="s">
        <v>556</v>
      </c>
      <c r="BO9" t="s">
        <v>1213</v>
      </c>
      <c r="BP9" t="s">
        <v>197</v>
      </c>
      <c r="BQ9" t="s">
        <v>1131</v>
      </c>
      <c r="BR9" t="s">
        <v>83</v>
      </c>
      <c r="BS9" t="s">
        <v>83</v>
      </c>
      <c r="BT9" t="s">
        <v>143</v>
      </c>
    </row>
    <row r="10" spans="1:72">
      <c r="A10" t="s">
        <v>496</v>
      </c>
      <c r="B10" t="s">
        <v>497</v>
      </c>
      <c r="C10" s="2">
        <v>41.34</v>
      </c>
      <c r="D10" s="2">
        <f>0.3*4</f>
        <v>1.2</v>
      </c>
      <c r="E10" s="11">
        <f t="shared" si="0"/>
        <v>2.9027576197387515E-2</v>
      </c>
      <c r="F10" t="s">
        <v>142</v>
      </c>
      <c r="G10" t="s">
        <v>142</v>
      </c>
      <c r="H10" t="s">
        <v>498</v>
      </c>
      <c r="I10" t="s">
        <v>499</v>
      </c>
      <c r="J10" t="s">
        <v>500</v>
      </c>
      <c r="K10" t="s">
        <v>501</v>
      </c>
      <c r="L10">
        <v>5.72</v>
      </c>
      <c r="M10" t="s">
        <v>502</v>
      </c>
      <c r="N10" t="s">
        <v>503</v>
      </c>
      <c r="O10" t="s">
        <v>504</v>
      </c>
      <c r="P10" t="s">
        <v>505</v>
      </c>
      <c r="Q10" t="s">
        <v>506</v>
      </c>
      <c r="R10" t="s">
        <v>507</v>
      </c>
      <c r="S10" t="s">
        <v>465</v>
      </c>
      <c r="T10">
        <v>0.26</v>
      </c>
      <c r="U10" t="s">
        <v>508</v>
      </c>
      <c r="V10" t="s">
        <v>96</v>
      </c>
      <c r="W10" t="s">
        <v>509</v>
      </c>
      <c r="X10" t="s">
        <v>510</v>
      </c>
      <c r="Y10" t="s">
        <v>511</v>
      </c>
      <c r="Z10" t="s">
        <v>170</v>
      </c>
      <c r="AA10" t="s">
        <v>512</v>
      </c>
      <c r="AB10" t="s">
        <v>216</v>
      </c>
      <c r="AC10" t="s">
        <v>161</v>
      </c>
      <c r="AD10" t="s">
        <v>513</v>
      </c>
      <c r="AE10" t="s">
        <v>169</v>
      </c>
      <c r="AF10" t="s">
        <v>327</v>
      </c>
      <c r="AG10" t="s">
        <v>514</v>
      </c>
      <c r="AH10" t="s">
        <v>250</v>
      </c>
      <c r="AI10" t="s">
        <v>100</v>
      </c>
      <c r="AJ10" t="s">
        <v>401</v>
      </c>
      <c r="AK10" t="s">
        <v>472</v>
      </c>
      <c r="AL10" t="s">
        <v>375</v>
      </c>
      <c r="AM10" t="s">
        <v>100</v>
      </c>
      <c r="AN10" t="s">
        <v>515</v>
      </c>
      <c r="AO10" t="s">
        <v>516</v>
      </c>
      <c r="AP10" t="s">
        <v>517</v>
      </c>
      <c r="AQ10" t="s">
        <v>228</v>
      </c>
      <c r="AR10" t="s">
        <v>518</v>
      </c>
      <c r="AS10" t="s">
        <v>519</v>
      </c>
      <c r="AT10" t="s">
        <v>520</v>
      </c>
      <c r="AU10" t="s">
        <v>120</v>
      </c>
      <c r="AV10" t="s">
        <v>232</v>
      </c>
      <c r="AW10" t="s">
        <v>521</v>
      </c>
      <c r="AX10" t="s">
        <v>522</v>
      </c>
      <c r="AY10" t="s">
        <v>522</v>
      </c>
      <c r="AZ10" t="s">
        <v>523</v>
      </c>
      <c r="BA10" t="s">
        <v>524</v>
      </c>
      <c r="BB10" t="s">
        <v>525</v>
      </c>
      <c r="BC10" t="s">
        <v>526</v>
      </c>
      <c r="BD10" t="s">
        <v>527</v>
      </c>
      <c r="BE10" t="s">
        <v>528</v>
      </c>
      <c r="BF10" t="s">
        <v>529</v>
      </c>
      <c r="BG10" t="s">
        <v>530</v>
      </c>
      <c r="BH10" t="s">
        <v>531</v>
      </c>
      <c r="BI10" t="s">
        <v>532</v>
      </c>
      <c r="BJ10" t="s">
        <v>533</v>
      </c>
      <c r="BK10" t="s">
        <v>534</v>
      </c>
      <c r="BL10" t="s">
        <v>535</v>
      </c>
      <c r="BM10" t="s">
        <v>249</v>
      </c>
      <c r="BN10" t="s">
        <v>195</v>
      </c>
      <c r="BO10" t="s">
        <v>536</v>
      </c>
      <c r="BP10" t="s">
        <v>537</v>
      </c>
      <c r="BQ10" t="s">
        <v>538</v>
      </c>
      <c r="BR10" t="s">
        <v>83</v>
      </c>
      <c r="BS10" t="s">
        <v>83</v>
      </c>
      <c r="BT10" t="s">
        <v>143</v>
      </c>
    </row>
    <row r="11" spans="1:72">
      <c r="A11" t="s">
        <v>1014</v>
      </c>
      <c r="B11" t="s">
        <v>1015</v>
      </c>
      <c r="C11" s="2">
        <v>33.39</v>
      </c>
      <c r="D11" s="2">
        <f>(0.24*3)+0.23</f>
        <v>0.95</v>
      </c>
      <c r="E11" s="11">
        <f t="shared" si="0"/>
        <v>2.8451632225217131E-2</v>
      </c>
      <c r="F11" t="s">
        <v>142</v>
      </c>
      <c r="G11" t="s">
        <v>83</v>
      </c>
      <c r="H11" t="s">
        <v>84</v>
      </c>
      <c r="I11" t="s">
        <v>456</v>
      </c>
      <c r="J11" t="s">
        <v>1016</v>
      </c>
      <c r="K11" t="s">
        <v>1017</v>
      </c>
      <c r="L11">
        <v>2.5190999999999999</v>
      </c>
      <c r="M11" t="s">
        <v>1018</v>
      </c>
      <c r="N11" t="s">
        <v>1019</v>
      </c>
      <c r="O11" t="s">
        <v>1020</v>
      </c>
      <c r="P11" t="s">
        <v>1021</v>
      </c>
      <c r="Q11" t="s">
        <v>1022</v>
      </c>
      <c r="R11" t="s">
        <v>1023</v>
      </c>
      <c r="S11" t="s">
        <v>94</v>
      </c>
      <c r="T11">
        <v>0.4</v>
      </c>
      <c r="U11" t="s">
        <v>1024</v>
      </c>
      <c r="V11" t="s">
        <v>96</v>
      </c>
      <c r="W11" t="s">
        <v>1025</v>
      </c>
      <c r="X11" t="s">
        <v>1026</v>
      </c>
      <c r="Y11" t="s">
        <v>1027</v>
      </c>
      <c r="Z11" t="s">
        <v>669</v>
      </c>
      <c r="AA11" t="s">
        <v>1028</v>
      </c>
      <c r="AB11" t="s">
        <v>216</v>
      </c>
      <c r="AC11" t="s">
        <v>177</v>
      </c>
      <c r="AD11" t="s">
        <v>377</v>
      </c>
      <c r="AE11" t="s">
        <v>250</v>
      </c>
      <c r="AF11" t="s">
        <v>232</v>
      </c>
      <c r="AG11" t="s">
        <v>177</v>
      </c>
      <c r="AH11" t="s">
        <v>232</v>
      </c>
      <c r="AI11" t="s">
        <v>556</v>
      </c>
      <c r="AJ11" t="s">
        <v>232</v>
      </c>
      <c r="AK11" t="s">
        <v>100</v>
      </c>
      <c r="AL11" t="s">
        <v>556</v>
      </c>
      <c r="AM11" t="s">
        <v>161</v>
      </c>
      <c r="AN11" t="s">
        <v>1029</v>
      </c>
      <c r="AO11" t="s">
        <v>1030</v>
      </c>
      <c r="AP11" t="s">
        <v>1031</v>
      </c>
      <c r="AQ11" t="s">
        <v>228</v>
      </c>
      <c r="AR11" t="s">
        <v>1032</v>
      </c>
      <c r="AS11" t="s">
        <v>1033</v>
      </c>
      <c r="AT11" t="s">
        <v>1034</v>
      </c>
      <c r="AU11" t="s">
        <v>120</v>
      </c>
      <c r="AV11" t="s">
        <v>170</v>
      </c>
      <c r="AW11" t="s">
        <v>1035</v>
      </c>
      <c r="AX11" t="s">
        <v>1036</v>
      </c>
      <c r="AY11" t="s">
        <v>658</v>
      </c>
      <c r="AZ11" t="s">
        <v>1037</v>
      </c>
      <c r="BA11" t="s">
        <v>1038</v>
      </c>
      <c r="BB11" t="s">
        <v>1039</v>
      </c>
      <c r="BC11" t="s">
        <v>1040</v>
      </c>
      <c r="BD11" t="s">
        <v>1041</v>
      </c>
      <c r="BE11" t="s">
        <v>1042</v>
      </c>
      <c r="BF11" t="s">
        <v>1043</v>
      </c>
      <c r="BG11" t="s">
        <v>1044</v>
      </c>
      <c r="BH11" t="s">
        <v>1045</v>
      </c>
      <c r="BI11" t="s">
        <v>1046</v>
      </c>
      <c r="BJ11" t="s">
        <v>1040</v>
      </c>
      <c r="BK11" t="s">
        <v>1047</v>
      </c>
      <c r="BL11" t="s">
        <v>1048</v>
      </c>
      <c r="BM11" t="s">
        <v>935</v>
      </c>
      <c r="BN11" t="s">
        <v>1049</v>
      </c>
      <c r="BO11" t="s">
        <v>1050</v>
      </c>
      <c r="BP11" t="s">
        <v>972</v>
      </c>
      <c r="BQ11" t="s">
        <v>1051</v>
      </c>
      <c r="BR11" t="s">
        <v>83</v>
      </c>
      <c r="BS11" t="s">
        <v>83</v>
      </c>
      <c r="BT11" t="s">
        <v>143</v>
      </c>
    </row>
    <row r="12" spans="1:72">
      <c r="A12" s="16" t="s">
        <v>8</v>
      </c>
      <c r="B12" s="16" t="s">
        <v>199</v>
      </c>
      <c r="C12" s="17">
        <v>35.75</v>
      </c>
      <c r="D12" s="17">
        <v>1</v>
      </c>
      <c r="E12" s="18">
        <f t="shared" si="0"/>
        <v>2.7972027972027972E-2</v>
      </c>
      <c r="F12" s="16" t="s">
        <v>142</v>
      </c>
      <c r="G12" s="16" t="s">
        <v>142</v>
      </c>
      <c r="H12" s="16" t="s">
        <v>200</v>
      </c>
      <c r="I12" s="16" t="s">
        <v>201</v>
      </c>
      <c r="J12" s="16" t="s">
        <v>202</v>
      </c>
      <c r="K12" s="16" t="s">
        <v>203</v>
      </c>
      <c r="L12">
        <v>1.7758</v>
      </c>
      <c r="M12" t="s">
        <v>204</v>
      </c>
      <c r="N12" t="s">
        <v>205</v>
      </c>
      <c r="O12" t="s">
        <v>206</v>
      </c>
      <c r="P12" t="s">
        <v>207</v>
      </c>
      <c r="Q12" t="s">
        <v>208</v>
      </c>
      <c r="R12" t="s">
        <v>209</v>
      </c>
      <c r="S12" t="s">
        <v>210</v>
      </c>
      <c r="T12">
        <v>0</v>
      </c>
      <c r="U12" t="s">
        <v>211</v>
      </c>
      <c r="V12" t="s">
        <v>96</v>
      </c>
      <c r="W12" t="s">
        <v>212</v>
      </c>
      <c r="X12" t="s">
        <v>213</v>
      </c>
      <c r="Y12" t="s">
        <v>214</v>
      </c>
      <c r="Z12" t="s">
        <v>138</v>
      </c>
      <c r="AA12" t="s">
        <v>215</v>
      </c>
      <c r="AB12" t="s">
        <v>216</v>
      </c>
      <c r="AC12" t="s">
        <v>109</v>
      </c>
      <c r="AD12" t="s">
        <v>177</v>
      </c>
      <c r="AE12" t="s">
        <v>138</v>
      </c>
      <c r="AF12" t="s">
        <v>217</v>
      </c>
      <c r="AG12" t="s">
        <v>218</v>
      </c>
      <c r="AH12" t="s">
        <v>219</v>
      </c>
      <c r="AI12" t="s">
        <v>220</v>
      </c>
      <c r="AJ12" t="s">
        <v>221</v>
      </c>
      <c r="AK12" t="s">
        <v>222</v>
      </c>
      <c r="AL12" t="s">
        <v>223</v>
      </c>
      <c r="AM12" t="s">
        <v>224</v>
      </c>
      <c r="AN12" t="s">
        <v>225</v>
      </c>
      <c r="AO12" t="s">
        <v>226</v>
      </c>
      <c r="AP12" t="s">
        <v>227</v>
      </c>
      <c r="AQ12" t="s">
        <v>228</v>
      </c>
      <c r="AR12" t="s">
        <v>229</v>
      </c>
      <c r="AS12" t="s">
        <v>230</v>
      </c>
      <c r="AT12" t="s">
        <v>231</v>
      </c>
      <c r="AU12" t="s">
        <v>120</v>
      </c>
      <c r="AV12" t="s">
        <v>232</v>
      </c>
      <c r="AW12" t="s">
        <v>233</v>
      </c>
      <c r="AX12" t="s">
        <v>234</v>
      </c>
      <c r="AY12" t="s">
        <v>235</v>
      </c>
      <c r="AZ12" t="s">
        <v>236</v>
      </c>
      <c r="BA12" t="s">
        <v>237</v>
      </c>
      <c r="BB12" t="s">
        <v>238</v>
      </c>
      <c r="BC12" t="s">
        <v>239</v>
      </c>
      <c r="BD12" t="s">
        <v>240</v>
      </c>
      <c r="BE12" t="s">
        <v>241</v>
      </c>
      <c r="BF12" t="s">
        <v>242</v>
      </c>
      <c r="BG12" t="s">
        <v>243</v>
      </c>
      <c r="BH12" t="s">
        <v>244</v>
      </c>
      <c r="BI12" t="s">
        <v>245</v>
      </c>
      <c r="BJ12" t="s">
        <v>246</v>
      </c>
      <c r="BK12" t="s">
        <v>247</v>
      </c>
      <c r="BL12" t="s">
        <v>248</v>
      </c>
      <c r="BM12" t="s">
        <v>249</v>
      </c>
      <c r="BN12" t="s">
        <v>250</v>
      </c>
      <c r="BO12" t="s">
        <v>251</v>
      </c>
      <c r="BP12" t="s">
        <v>198</v>
      </c>
      <c r="BQ12" t="s">
        <v>252</v>
      </c>
      <c r="BR12" t="s">
        <v>83</v>
      </c>
      <c r="BS12" t="s">
        <v>83</v>
      </c>
      <c r="BT12" t="s">
        <v>143</v>
      </c>
    </row>
    <row r="13" spans="1:72">
      <c r="A13" s="16" t="s">
        <v>893</v>
      </c>
      <c r="B13" s="16" t="s">
        <v>894</v>
      </c>
      <c r="C13" s="17">
        <v>37.6</v>
      </c>
      <c r="D13" s="17">
        <f>0.25*4</f>
        <v>1</v>
      </c>
      <c r="E13" s="18">
        <f t="shared" si="0"/>
        <v>2.6595744680851064E-2</v>
      </c>
      <c r="F13" s="16" t="s">
        <v>142</v>
      </c>
      <c r="G13" s="16" t="s">
        <v>142</v>
      </c>
      <c r="H13" s="16" t="s">
        <v>84</v>
      </c>
      <c r="I13" s="16" t="s">
        <v>895</v>
      </c>
      <c r="J13" s="16" t="s">
        <v>896</v>
      </c>
      <c r="K13" s="16" t="s">
        <v>897</v>
      </c>
      <c r="L13">
        <v>10.351800000000001</v>
      </c>
      <c r="M13" t="s">
        <v>898</v>
      </c>
      <c r="N13" t="s">
        <v>899</v>
      </c>
      <c r="O13" t="s">
        <v>900</v>
      </c>
      <c r="P13" t="s">
        <v>901</v>
      </c>
      <c r="Q13" t="s">
        <v>902</v>
      </c>
      <c r="R13" t="s">
        <v>903</v>
      </c>
      <c r="S13" t="s">
        <v>210</v>
      </c>
      <c r="T13">
        <v>0</v>
      </c>
      <c r="U13" t="s">
        <v>211</v>
      </c>
      <c r="V13" t="s">
        <v>96</v>
      </c>
      <c r="W13" t="s">
        <v>904</v>
      </c>
      <c r="X13" t="s">
        <v>905</v>
      </c>
      <c r="Y13" t="s">
        <v>906</v>
      </c>
      <c r="Z13" t="s">
        <v>325</v>
      </c>
      <c r="AA13" t="s">
        <v>907</v>
      </c>
      <c r="AB13" t="s">
        <v>102</v>
      </c>
      <c r="AC13" t="s">
        <v>105</v>
      </c>
      <c r="AD13" t="s">
        <v>908</v>
      </c>
      <c r="AE13" t="s">
        <v>325</v>
      </c>
      <c r="AF13" t="s">
        <v>909</v>
      </c>
      <c r="AG13" t="s">
        <v>910</v>
      </c>
      <c r="AH13" t="s">
        <v>911</v>
      </c>
      <c r="AI13" t="s">
        <v>908</v>
      </c>
      <c r="AJ13" t="s">
        <v>472</v>
      </c>
      <c r="AK13" t="s">
        <v>300</v>
      </c>
      <c r="AL13" t="s">
        <v>669</v>
      </c>
      <c r="AM13" t="s">
        <v>912</v>
      </c>
      <c r="AN13" t="s">
        <v>913</v>
      </c>
      <c r="AO13" t="s">
        <v>914</v>
      </c>
      <c r="AP13" t="s">
        <v>915</v>
      </c>
      <c r="AQ13" t="s">
        <v>102</v>
      </c>
      <c r="AR13" t="s">
        <v>916</v>
      </c>
      <c r="AS13" t="s">
        <v>917</v>
      </c>
      <c r="AT13" t="s">
        <v>918</v>
      </c>
      <c r="AU13" t="s">
        <v>120</v>
      </c>
      <c r="AV13" t="s">
        <v>422</v>
      </c>
      <c r="AW13" t="s">
        <v>919</v>
      </c>
      <c r="AX13" t="s">
        <v>920</v>
      </c>
      <c r="AY13" t="s">
        <v>921</v>
      </c>
      <c r="AZ13" t="s">
        <v>922</v>
      </c>
      <c r="BA13" t="s">
        <v>923</v>
      </c>
      <c r="BB13" t="s">
        <v>924</v>
      </c>
      <c r="BC13" t="s">
        <v>925</v>
      </c>
      <c r="BD13" t="s">
        <v>926</v>
      </c>
      <c r="BE13" t="s">
        <v>927</v>
      </c>
      <c r="BF13" t="s">
        <v>928</v>
      </c>
      <c r="BG13" t="s">
        <v>929</v>
      </c>
      <c r="BH13" t="s">
        <v>930</v>
      </c>
      <c r="BI13" t="s">
        <v>931</v>
      </c>
      <c r="BJ13" t="s">
        <v>932</v>
      </c>
      <c r="BK13" t="s">
        <v>933</v>
      </c>
      <c r="BL13" t="s">
        <v>934</v>
      </c>
      <c r="BM13" t="s">
        <v>935</v>
      </c>
      <c r="BN13" t="s">
        <v>377</v>
      </c>
      <c r="BO13" t="s">
        <v>936</v>
      </c>
      <c r="BP13" t="s">
        <v>807</v>
      </c>
      <c r="BQ13" t="s">
        <v>937</v>
      </c>
      <c r="BR13" t="s">
        <v>142</v>
      </c>
      <c r="BS13" t="s">
        <v>142</v>
      </c>
      <c r="BT13" t="s">
        <v>143</v>
      </c>
    </row>
    <row r="14" spans="1:72">
      <c r="A14" t="s">
        <v>1364</v>
      </c>
      <c r="B14" t="s">
        <v>1365</v>
      </c>
      <c r="C14" s="2">
        <v>16.23</v>
      </c>
      <c r="D14" s="2">
        <f>0.08*4</f>
        <v>0.32</v>
      </c>
      <c r="E14" s="11">
        <f t="shared" si="0"/>
        <v>1.9716574245224893E-2</v>
      </c>
      <c r="F14" t="s">
        <v>142</v>
      </c>
      <c r="G14" t="s">
        <v>83</v>
      </c>
      <c r="H14" t="s">
        <v>306</v>
      </c>
      <c r="I14" t="s">
        <v>1366</v>
      </c>
      <c r="J14" t="s">
        <v>1367</v>
      </c>
      <c r="K14" t="s">
        <v>1368</v>
      </c>
      <c r="L14">
        <v>11.1305</v>
      </c>
      <c r="M14" t="s">
        <v>1368</v>
      </c>
      <c r="N14" t="s">
        <v>1369</v>
      </c>
      <c r="O14" t="s">
        <v>1370</v>
      </c>
      <c r="P14" t="s">
        <v>1371</v>
      </c>
      <c r="Q14" t="s">
        <v>1372</v>
      </c>
      <c r="R14" t="s">
        <v>1373</v>
      </c>
      <c r="S14" t="s">
        <v>94</v>
      </c>
      <c r="T14">
        <v>0</v>
      </c>
      <c r="U14" t="s">
        <v>211</v>
      </c>
      <c r="V14" t="s">
        <v>96</v>
      </c>
      <c r="W14" t="s">
        <v>1374</v>
      </c>
      <c r="X14" t="s">
        <v>1375</v>
      </c>
      <c r="Y14" t="s">
        <v>1376</v>
      </c>
      <c r="Z14" t="s">
        <v>692</v>
      </c>
      <c r="AA14" t="s">
        <v>1377</v>
      </c>
      <c r="AB14" t="s">
        <v>102</v>
      </c>
      <c r="AC14" t="s">
        <v>223</v>
      </c>
      <c r="AD14" t="s">
        <v>375</v>
      </c>
      <c r="AE14" t="s">
        <v>223</v>
      </c>
      <c r="AF14" t="s">
        <v>952</v>
      </c>
      <c r="AG14" t="s">
        <v>1011</v>
      </c>
      <c r="AH14" t="s">
        <v>138</v>
      </c>
      <c r="AI14" t="s">
        <v>170</v>
      </c>
      <c r="AJ14" t="s">
        <v>161</v>
      </c>
      <c r="AK14" t="s">
        <v>377</v>
      </c>
      <c r="AL14" t="s">
        <v>250</v>
      </c>
      <c r="AM14" t="s">
        <v>1378</v>
      </c>
      <c r="AN14" t="s">
        <v>1379</v>
      </c>
      <c r="AO14" t="s">
        <v>1380</v>
      </c>
      <c r="AP14" t="s">
        <v>1381</v>
      </c>
      <c r="AQ14" t="s">
        <v>102</v>
      </c>
      <c r="AR14" t="s">
        <v>1382</v>
      </c>
      <c r="AS14" t="s">
        <v>1383</v>
      </c>
      <c r="AT14" t="s">
        <v>1384</v>
      </c>
      <c r="AU14" t="s">
        <v>120</v>
      </c>
      <c r="AV14" t="s">
        <v>422</v>
      </c>
      <c r="AW14" t="s">
        <v>1311</v>
      </c>
      <c r="AX14" t="s">
        <v>1385</v>
      </c>
      <c r="AY14" t="s">
        <v>1386</v>
      </c>
      <c r="AZ14" t="s">
        <v>1387</v>
      </c>
      <c r="BA14" t="s">
        <v>1388</v>
      </c>
      <c r="BB14" t="s">
        <v>1389</v>
      </c>
      <c r="BC14" t="s">
        <v>1390</v>
      </c>
      <c r="BD14" t="s">
        <v>1391</v>
      </c>
      <c r="BE14" t="s">
        <v>1392</v>
      </c>
      <c r="BF14" t="s">
        <v>1393</v>
      </c>
      <c r="BG14" t="s">
        <v>1394</v>
      </c>
      <c r="BH14" t="s">
        <v>1395</v>
      </c>
      <c r="BI14" t="s">
        <v>1396</v>
      </c>
      <c r="BJ14" t="s">
        <v>1397</v>
      </c>
      <c r="BK14" t="s">
        <v>1398</v>
      </c>
      <c r="BL14" t="s">
        <v>1399</v>
      </c>
      <c r="BM14" t="s">
        <v>425</v>
      </c>
      <c r="BN14" t="s">
        <v>1400</v>
      </c>
      <c r="BO14" t="s">
        <v>1401</v>
      </c>
      <c r="BP14" t="s">
        <v>1402</v>
      </c>
      <c r="BQ14" t="s">
        <v>1403</v>
      </c>
      <c r="BR14" t="s">
        <v>83</v>
      </c>
      <c r="BS14" t="s">
        <v>83</v>
      </c>
      <c r="BT14" t="s">
        <v>143</v>
      </c>
    </row>
    <row r="15" spans="1:72" s="13" customFormat="1">
      <c r="A15" s="13" t="s">
        <v>770</v>
      </c>
      <c r="B15" s="13" t="s">
        <v>771</v>
      </c>
      <c r="C15" s="14">
        <v>26.8</v>
      </c>
      <c r="D15" s="14">
        <f>0.13*4</f>
        <v>0.52</v>
      </c>
      <c r="E15" s="15">
        <f t="shared" si="0"/>
        <v>1.9402985074626865E-2</v>
      </c>
      <c r="F15" s="13" t="s">
        <v>142</v>
      </c>
      <c r="G15" s="13" t="s">
        <v>83</v>
      </c>
      <c r="H15" s="13" t="s">
        <v>146</v>
      </c>
      <c r="I15" s="13" t="s">
        <v>772</v>
      </c>
      <c r="J15" s="13" t="s">
        <v>773</v>
      </c>
      <c r="K15" s="13" t="s">
        <v>774</v>
      </c>
      <c r="L15" s="13">
        <v>7.2614000000000001</v>
      </c>
      <c r="M15" s="13" t="s">
        <v>775</v>
      </c>
      <c r="N15" s="13" t="s">
        <v>776</v>
      </c>
      <c r="O15" s="13" t="s">
        <v>777</v>
      </c>
      <c r="P15" s="13" t="s">
        <v>778</v>
      </c>
      <c r="Q15" s="13" t="s">
        <v>779</v>
      </c>
      <c r="R15" s="13" t="s">
        <v>780</v>
      </c>
      <c r="S15" s="13" t="s">
        <v>94</v>
      </c>
      <c r="T15" s="13">
        <v>0.23</v>
      </c>
      <c r="U15" s="13" t="s">
        <v>781</v>
      </c>
      <c r="V15" s="13" t="s">
        <v>96</v>
      </c>
      <c r="W15" s="13" t="s">
        <v>782</v>
      </c>
      <c r="X15" s="13" t="s">
        <v>783</v>
      </c>
      <c r="Y15" s="13" t="s">
        <v>784</v>
      </c>
      <c r="Z15" s="13" t="s">
        <v>177</v>
      </c>
      <c r="AA15" s="13" t="s">
        <v>658</v>
      </c>
      <c r="AB15" s="13" t="s">
        <v>102</v>
      </c>
      <c r="AC15" s="13" t="s">
        <v>472</v>
      </c>
      <c r="AD15" s="13" t="s">
        <v>433</v>
      </c>
      <c r="AE15" s="13" t="s">
        <v>177</v>
      </c>
      <c r="AF15" s="13" t="s">
        <v>170</v>
      </c>
      <c r="AG15" s="13" t="s">
        <v>785</v>
      </c>
      <c r="AH15" s="13" t="s">
        <v>786</v>
      </c>
      <c r="AI15" s="13" t="s">
        <v>177</v>
      </c>
      <c r="AJ15" s="13" t="s">
        <v>433</v>
      </c>
      <c r="AK15" s="13" t="s">
        <v>750</v>
      </c>
      <c r="AL15" s="13" t="s">
        <v>433</v>
      </c>
      <c r="AM15" s="13" t="s">
        <v>787</v>
      </c>
      <c r="AN15" s="13" t="s">
        <v>788</v>
      </c>
      <c r="AO15" s="13" t="s">
        <v>789</v>
      </c>
      <c r="AP15" s="13" t="s">
        <v>662</v>
      </c>
      <c r="AQ15" s="13" t="s">
        <v>102</v>
      </c>
      <c r="AR15" s="13" t="s">
        <v>790</v>
      </c>
      <c r="AS15" s="13" t="s">
        <v>791</v>
      </c>
      <c r="AT15" s="13" t="s">
        <v>792</v>
      </c>
      <c r="AU15" s="13" t="s">
        <v>120</v>
      </c>
      <c r="AV15" s="13" t="s">
        <v>232</v>
      </c>
      <c r="AW15" s="13" t="s">
        <v>610</v>
      </c>
      <c r="AX15" s="13" t="s">
        <v>122</v>
      </c>
      <c r="AY15" s="13" t="s">
        <v>235</v>
      </c>
      <c r="AZ15" s="13" t="s">
        <v>793</v>
      </c>
      <c r="BA15" s="13" t="s">
        <v>794</v>
      </c>
      <c r="BB15" s="13" t="s">
        <v>795</v>
      </c>
      <c r="BC15" s="13" t="s">
        <v>796</v>
      </c>
      <c r="BD15" s="13" t="s">
        <v>797</v>
      </c>
      <c r="BE15" s="13" t="s">
        <v>798</v>
      </c>
      <c r="BF15" s="13" t="s">
        <v>799</v>
      </c>
      <c r="BG15" s="13" t="s">
        <v>125</v>
      </c>
      <c r="BH15" s="13" t="s">
        <v>800</v>
      </c>
      <c r="BI15" s="13" t="s">
        <v>801</v>
      </c>
      <c r="BJ15" s="13" t="s">
        <v>802</v>
      </c>
      <c r="BK15" s="13" t="s">
        <v>803</v>
      </c>
      <c r="BL15" s="13" t="s">
        <v>804</v>
      </c>
      <c r="BM15" s="13" t="s">
        <v>805</v>
      </c>
      <c r="BN15" s="13" t="s">
        <v>222</v>
      </c>
      <c r="BO15" s="13" t="s">
        <v>806</v>
      </c>
      <c r="BP15" s="13" t="s">
        <v>197</v>
      </c>
      <c r="BQ15" s="13" t="s">
        <v>807</v>
      </c>
      <c r="BR15" s="13" t="s">
        <v>83</v>
      </c>
      <c r="BS15" s="13" t="s">
        <v>83</v>
      </c>
      <c r="BT15" s="13" t="s">
        <v>143</v>
      </c>
    </row>
    <row r="16" spans="1:72">
      <c r="A16" t="s">
        <v>7</v>
      </c>
      <c r="B16" t="s">
        <v>673</v>
      </c>
      <c r="C16" s="2">
        <v>83.9</v>
      </c>
      <c r="D16" s="2">
        <f>0.35*4</f>
        <v>1.4</v>
      </c>
      <c r="E16" s="11">
        <f t="shared" si="0"/>
        <v>1.6686531585220498E-2</v>
      </c>
      <c r="F16" t="s">
        <v>142</v>
      </c>
      <c r="G16" t="s">
        <v>142</v>
      </c>
      <c r="H16" t="s">
        <v>674</v>
      </c>
      <c r="I16" t="s">
        <v>674</v>
      </c>
      <c r="J16" t="s">
        <v>675</v>
      </c>
      <c r="K16" t="s">
        <v>676</v>
      </c>
      <c r="L16">
        <v>5.9337</v>
      </c>
      <c r="M16" t="s">
        <v>677</v>
      </c>
      <c r="N16" t="s">
        <v>678</v>
      </c>
      <c r="O16" t="s">
        <v>679</v>
      </c>
      <c r="P16" t="s">
        <v>680</v>
      </c>
      <c r="Q16" t="s">
        <v>681</v>
      </c>
      <c r="R16" t="s">
        <v>682</v>
      </c>
      <c r="S16" t="s">
        <v>210</v>
      </c>
      <c r="T16">
        <v>0.33</v>
      </c>
      <c r="U16" t="s">
        <v>683</v>
      </c>
      <c r="V16" t="s">
        <v>96</v>
      </c>
      <c r="W16" t="s">
        <v>684</v>
      </c>
      <c r="X16" t="s">
        <v>685</v>
      </c>
      <c r="Y16" t="s">
        <v>686</v>
      </c>
      <c r="Z16" t="s">
        <v>601</v>
      </c>
      <c r="AA16" t="s">
        <v>687</v>
      </c>
      <c r="AB16" t="s">
        <v>102</v>
      </c>
      <c r="AC16" t="s">
        <v>688</v>
      </c>
      <c r="AD16" t="s">
        <v>166</v>
      </c>
      <c r="AE16" t="s">
        <v>669</v>
      </c>
      <c r="AF16" t="s">
        <v>689</v>
      </c>
      <c r="AG16" t="s">
        <v>690</v>
      </c>
      <c r="AH16" t="s">
        <v>691</v>
      </c>
      <c r="AI16" t="s">
        <v>692</v>
      </c>
      <c r="AJ16" t="s">
        <v>693</v>
      </c>
      <c r="AK16" t="s">
        <v>272</v>
      </c>
      <c r="AL16" t="s">
        <v>169</v>
      </c>
      <c r="AM16" t="s">
        <v>694</v>
      </c>
      <c r="AN16" t="s">
        <v>695</v>
      </c>
      <c r="AO16" t="s">
        <v>696</v>
      </c>
      <c r="AP16" t="s">
        <v>697</v>
      </c>
      <c r="AQ16" t="s">
        <v>102</v>
      </c>
      <c r="AR16" t="s">
        <v>698</v>
      </c>
      <c r="AS16" t="s">
        <v>699</v>
      </c>
      <c r="AT16" t="s">
        <v>700</v>
      </c>
      <c r="AU16" t="s">
        <v>120</v>
      </c>
      <c r="AV16" t="s">
        <v>379</v>
      </c>
      <c r="AW16" t="s">
        <v>434</v>
      </c>
      <c r="AX16" t="s">
        <v>611</v>
      </c>
      <c r="AY16" t="s">
        <v>701</v>
      </c>
      <c r="AZ16" t="s">
        <v>702</v>
      </c>
      <c r="BA16" t="s">
        <v>703</v>
      </c>
      <c r="BB16" t="s">
        <v>704</v>
      </c>
      <c r="BC16" t="s">
        <v>705</v>
      </c>
      <c r="BD16" t="s">
        <v>706</v>
      </c>
      <c r="BE16" t="s">
        <v>707</v>
      </c>
      <c r="BF16" t="s">
        <v>708</v>
      </c>
      <c r="BG16" t="s">
        <v>709</v>
      </c>
      <c r="BH16" t="s">
        <v>710</v>
      </c>
      <c r="BI16" t="s">
        <v>711</v>
      </c>
      <c r="BJ16" t="s">
        <v>712</v>
      </c>
      <c r="BK16" t="s">
        <v>713</v>
      </c>
      <c r="BL16" t="s">
        <v>714</v>
      </c>
      <c r="BM16" t="s">
        <v>138</v>
      </c>
      <c r="BN16" t="s">
        <v>100</v>
      </c>
      <c r="BO16" t="s">
        <v>715</v>
      </c>
      <c r="BP16" t="s">
        <v>716</v>
      </c>
      <c r="BQ16" t="s">
        <v>717</v>
      </c>
      <c r="BR16" t="s">
        <v>142</v>
      </c>
      <c r="BS16" t="s">
        <v>142</v>
      </c>
      <c r="BT16" t="s">
        <v>143</v>
      </c>
    </row>
    <row r="17" spans="1:72" s="8" customFormat="1">
      <c r="A17" t="s">
        <v>1325</v>
      </c>
      <c r="B17" t="s">
        <v>1326</v>
      </c>
      <c r="C17" s="2">
        <v>21.3</v>
      </c>
      <c r="D17" s="2">
        <f>0.08*4</f>
        <v>0.32</v>
      </c>
      <c r="E17" s="11">
        <f t="shared" si="0"/>
        <v>1.5023474178403756E-2</v>
      </c>
      <c r="F17" t="s">
        <v>142</v>
      </c>
      <c r="G17" t="s">
        <v>83</v>
      </c>
      <c r="H17" t="s">
        <v>632</v>
      </c>
      <c r="I17" t="s">
        <v>1327</v>
      </c>
      <c r="J17" t="s">
        <v>1328</v>
      </c>
      <c r="K17" t="s">
        <v>97</v>
      </c>
      <c r="L17">
        <v>10.7484</v>
      </c>
      <c r="M17" t="s">
        <v>1329</v>
      </c>
      <c r="N17" t="s">
        <v>1330</v>
      </c>
      <c r="O17" t="s">
        <v>1331</v>
      </c>
      <c r="P17" t="s">
        <v>1332</v>
      </c>
      <c r="Q17" t="s">
        <v>1333</v>
      </c>
      <c r="R17" t="s">
        <v>1334</v>
      </c>
      <c r="S17" t="s">
        <v>94</v>
      </c>
      <c r="T17">
        <v>-10.34</v>
      </c>
      <c r="U17" t="s">
        <v>1335</v>
      </c>
      <c r="V17" t="s">
        <v>96</v>
      </c>
      <c r="W17" t="s">
        <v>1336</v>
      </c>
      <c r="X17" t="s">
        <v>1337</v>
      </c>
      <c r="Y17" t="s">
        <v>1338</v>
      </c>
      <c r="Z17" t="s">
        <v>424</v>
      </c>
      <c r="AA17" t="s">
        <v>1339</v>
      </c>
      <c r="AB17" t="s">
        <v>1340</v>
      </c>
      <c r="AC17" t="s">
        <v>164</v>
      </c>
      <c r="AD17" t="s">
        <v>866</v>
      </c>
      <c r="AE17" t="s">
        <v>164</v>
      </c>
      <c r="AF17" t="s">
        <v>327</v>
      </c>
      <c r="AG17" t="s">
        <v>867</v>
      </c>
      <c r="AH17" t="s">
        <v>470</v>
      </c>
      <c r="AI17" t="s">
        <v>100</v>
      </c>
      <c r="AJ17" t="s">
        <v>138</v>
      </c>
      <c r="AK17" t="s">
        <v>372</v>
      </c>
      <c r="AL17" t="s">
        <v>161</v>
      </c>
      <c r="AM17" t="s">
        <v>218</v>
      </c>
      <c r="AN17" t="s">
        <v>1341</v>
      </c>
      <c r="AO17" t="s">
        <v>1342</v>
      </c>
      <c r="AP17" t="s">
        <v>1343</v>
      </c>
      <c r="AQ17" t="s">
        <v>1344</v>
      </c>
      <c r="AR17" t="s">
        <v>1345</v>
      </c>
      <c r="AS17" t="s">
        <v>1346</v>
      </c>
      <c r="AT17" t="s">
        <v>1347</v>
      </c>
      <c r="AU17" t="s">
        <v>120</v>
      </c>
      <c r="AV17" t="s">
        <v>164</v>
      </c>
      <c r="AW17" t="s">
        <v>610</v>
      </c>
      <c r="AX17" t="s">
        <v>878</v>
      </c>
      <c r="AY17" t="s">
        <v>1348</v>
      </c>
      <c r="AZ17" t="s">
        <v>1349</v>
      </c>
      <c r="BA17" t="s">
        <v>1350</v>
      </c>
      <c r="BB17" t="s">
        <v>1351</v>
      </c>
      <c r="BC17" t="s">
        <v>1352</v>
      </c>
      <c r="BD17" t="s">
        <v>1353</v>
      </c>
      <c r="BE17" t="s">
        <v>1354</v>
      </c>
      <c r="BF17" t="s">
        <v>1355</v>
      </c>
      <c r="BG17" t="s">
        <v>1356</v>
      </c>
      <c r="BH17" t="s">
        <v>1357</v>
      </c>
      <c r="BI17" t="s">
        <v>1358</v>
      </c>
      <c r="BJ17" t="s">
        <v>211</v>
      </c>
      <c r="BK17" t="s">
        <v>1359</v>
      </c>
      <c r="BL17" t="s">
        <v>1360</v>
      </c>
      <c r="BM17" t="s">
        <v>276</v>
      </c>
      <c r="BN17" t="s">
        <v>250</v>
      </c>
      <c r="BO17" t="s">
        <v>1361</v>
      </c>
      <c r="BP17" t="s">
        <v>1362</v>
      </c>
      <c r="BQ17" t="s">
        <v>1363</v>
      </c>
      <c r="BR17" t="s">
        <v>142</v>
      </c>
      <c r="BS17" t="s">
        <v>142</v>
      </c>
      <c r="BT17" t="s">
        <v>143</v>
      </c>
    </row>
    <row r="18" spans="1:72">
      <c r="A18" t="s">
        <v>539</v>
      </c>
      <c r="B18" t="s">
        <v>540</v>
      </c>
      <c r="C18" s="2">
        <v>100.51</v>
      </c>
      <c r="D18" s="2">
        <f>0.32*4</f>
        <v>1.28</v>
      </c>
      <c r="E18" s="11">
        <f t="shared" si="0"/>
        <v>1.2735051238682718E-2</v>
      </c>
      <c r="F18" t="s">
        <v>142</v>
      </c>
      <c r="G18" t="s">
        <v>142</v>
      </c>
      <c r="H18" t="s">
        <v>498</v>
      </c>
      <c r="I18" t="s">
        <v>541</v>
      </c>
      <c r="J18" t="s">
        <v>542</v>
      </c>
      <c r="K18" t="s">
        <v>543</v>
      </c>
      <c r="L18">
        <v>6.7096999999999998</v>
      </c>
      <c r="M18" t="s">
        <v>544</v>
      </c>
      <c r="N18" t="s">
        <v>545</v>
      </c>
      <c r="O18" t="s">
        <v>546</v>
      </c>
      <c r="P18" t="s">
        <v>547</v>
      </c>
      <c r="Q18" t="s">
        <v>548</v>
      </c>
      <c r="R18" t="s">
        <v>549</v>
      </c>
      <c r="S18" t="s">
        <v>465</v>
      </c>
      <c r="T18">
        <v>0</v>
      </c>
      <c r="U18" t="s">
        <v>550</v>
      </c>
      <c r="V18" t="s">
        <v>96</v>
      </c>
      <c r="W18" t="s">
        <v>551</v>
      </c>
      <c r="X18" t="s">
        <v>552</v>
      </c>
      <c r="Y18" t="s">
        <v>553</v>
      </c>
      <c r="Z18" t="s">
        <v>110</v>
      </c>
      <c r="AA18" t="s">
        <v>554</v>
      </c>
      <c r="AB18" t="s">
        <v>555</v>
      </c>
      <c r="AC18" t="s">
        <v>169</v>
      </c>
      <c r="AD18" t="s">
        <v>109</v>
      </c>
      <c r="AE18" t="s">
        <v>232</v>
      </c>
      <c r="AF18" t="s">
        <v>249</v>
      </c>
      <c r="AG18" t="s">
        <v>556</v>
      </c>
      <c r="AH18" t="s">
        <v>110</v>
      </c>
      <c r="AI18" t="s">
        <v>223</v>
      </c>
      <c r="AJ18" t="s">
        <v>169</v>
      </c>
      <c r="AK18" t="s">
        <v>177</v>
      </c>
      <c r="AL18" t="s">
        <v>250</v>
      </c>
      <c r="AM18" t="s">
        <v>557</v>
      </c>
      <c r="AN18" t="s">
        <v>558</v>
      </c>
      <c r="AO18" t="s">
        <v>559</v>
      </c>
      <c r="AP18" t="s">
        <v>560</v>
      </c>
      <c r="AQ18" t="s">
        <v>555</v>
      </c>
      <c r="AR18" t="s">
        <v>561</v>
      </c>
      <c r="AS18" t="s">
        <v>562</v>
      </c>
      <c r="AT18" t="s">
        <v>563</v>
      </c>
      <c r="AU18" t="s">
        <v>120</v>
      </c>
      <c r="AV18" t="s">
        <v>223</v>
      </c>
      <c r="AW18" t="s">
        <v>564</v>
      </c>
      <c r="AX18" t="s">
        <v>565</v>
      </c>
      <c r="AY18" t="s">
        <v>566</v>
      </c>
      <c r="AZ18" t="s">
        <v>567</v>
      </c>
      <c r="BA18" t="s">
        <v>568</v>
      </c>
      <c r="BB18" t="s">
        <v>569</v>
      </c>
      <c r="BC18" t="s">
        <v>570</v>
      </c>
      <c r="BD18" t="s">
        <v>571</v>
      </c>
      <c r="BE18" t="s">
        <v>572</v>
      </c>
      <c r="BF18" t="s">
        <v>573</v>
      </c>
      <c r="BG18" t="s">
        <v>574</v>
      </c>
      <c r="BH18" t="s">
        <v>575</v>
      </c>
      <c r="BI18" t="s">
        <v>576</v>
      </c>
      <c r="BJ18" t="s">
        <v>577</v>
      </c>
      <c r="BK18" t="s">
        <v>578</v>
      </c>
      <c r="BL18" t="s">
        <v>579</v>
      </c>
      <c r="BM18" t="s">
        <v>170</v>
      </c>
      <c r="BN18" t="s">
        <v>580</v>
      </c>
      <c r="BO18" t="s">
        <v>581</v>
      </c>
      <c r="BP18" t="s">
        <v>582</v>
      </c>
      <c r="BQ18" t="s">
        <v>583</v>
      </c>
      <c r="BR18" t="s">
        <v>142</v>
      </c>
      <c r="BS18" t="s">
        <v>142</v>
      </c>
      <c r="BT18" t="s">
        <v>143</v>
      </c>
    </row>
    <row r="19" spans="1:72">
      <c r="A19" t="s">
        <v>973</v>
      </c>
      <c r="B19" t="s">
        <v>974</v>
      </c>
      <c r="C19" s="2">
        <v>38.4</v>
      </c>
      <c r="D19" s="2">
        <f>0.12*4</f>
        <v>0.48</v>
      </c>
      <c r="E19" s="11">
        <f t="shared" si="0"/>
        <v>1.2500000000000001E-2</v>
      </c>
      <c r="F19" t="s">
        <v>142</v>
      </c>
      <c r="G19" t="s">
        <v>142</v>
      </c>
      <c r="H19" t="s">
        <v>200</v>
      </c>
      <c r="I19" t="s">
        <v>975</v>
      </c>
      <c r="J19" t="s">
        <v>976</v>
      </c>
      <c r="K19" t="s">
        <v>977</v>
      </c>
      <c r="L19">
        <v>4.2041000000000004</v>
      </c>
      <c r="M19" t="s">
        <v>978</v>
      </c>
      <c r="N19" t="s">
        <v>979</v>
      </c>
      <c r="O19" t="s">
        <v>980</v>
      </c>
      <c r="P19" t="s">
        <v>981</v>
      </c>
      <c r="Q19" t="s">
        <v>982</v>
      </c>
      <c r="R19" t="s">
        <v>983</v>
      </c>
      <c r="S19" t="s">
        <v>210</v>
      </c>
      <c r="T19">
        <v>0.59</v>
      </c>
      <c r="U19" t="s">
        <v>984</v>
      </c>
      <c r="V19" t="s">
        <v>96</v>
      </c>
      <c r="W19" t="s">
        <v>985</v>
      </c>
      <c r="X19" t="s">
        <v>986</v>
      </c>
      <c r="Y19" t="s">
        <v>987</v>
      </c>
      <c r="Z19" t="s">
        <v>433</v>
      </c>
      <c r="AA19" t="s">
        <v>988</v>
      </c>
      <c r="AB19" t="s">
        <v>989</v>
      </c>
      <c r="AC19" t="s">
        <v>990</v>
      </c>
      <c r="AD19" t="s">
        <v>688</v>
      </c>
      <c r="AE19" t="s">
        <v>601</v>
      </c>
      <c r="AF19" t="s">
        <v>991</v>
      </c>
      <c r="AG19" t="s">
        <v>990</v>
      </c>
      <c r="AH19" t="s">
        <v>912</v>
      </c>
      <c r="AI19" t="s">
        <v>688</v>
      </c>
      <c r="AJ19" t="s">
        <v>109</v>
      </c>
      <c r="AK19" t="s">
        <v>232</v>
      </c>
      <c r="AL19" t="s">
        <v>372</v>
      </c>
      <c r="AM19" t="s">
        <v>992</v>
      </c>
      <c r="AN19" t="s">
        <v>993</v>
      </c>
      <c r="AO19" t="s">
        <v>994</v>
      </c>
      <c r="AP19" t="s">
        <v>995</v>
      </c>
      <c r="AQ19" t="s">
        <v>102</v>
      </c>
      <c r="AR19" t="s">
        <v>996</v>
      </c>
      <c r="AS19" t="s">
        <v>289</v>
      </c>
      <c r="AT19" t="s">
        <v>655</v>
      </c>
      <c r="AU19" t="s">
        <v>120</v>
      </c>
      <c r="AV19" t="s">
        <v>377</v>
      </c>
      <c r="AW19" t="s">
        <v>997</v>
      </c>
      <c r="AX19" t="s">
        <v>753</v>
      </c>
      <c r="AY19" t="s">
        <v>435</v>
      </c>
      <c r="AZ19" t="s">
        <v>704</v>
      </c>
      <c r="BA19" t="s">
        <v>998</v>
      </c>
      <c r="BB19" t="s">
        <v>999</v>
      </c>
      <c r="BC19" t="s">
        <v>1000</v>
      </c>
      <c r="BD19" t="s">
        <v>1001</v>
      </c>
      <c r="BE19" t="s">
        <v>1002</v>
      </c>
      <c r="BF19" t="s">
        <v>1003</v>
      </c>
      <c r="BG19" t="s">
        <v>1004</v>
      </c>
      <c r="BH19" t="s">
        <v>1005</v>
      </c>
      <c r="BI19" t="s">
        <v>1006</v>
      </c>
      <c r="BJ19" t="s">
        <v>1007</v>
      </c>
      <c r="BK19" t="s">
        <v>1008</v>
      </c>
      <c r="BL19" t="s">
        <v>1009</v>
      </c>
      <c r="BM19" t="s">
        <v>1010</v>
      </c>
      <c r="BN19" t="s">
        <v>1011</v>
      </c>
      <c r="BO19" t="s">
        <v>1012</v>
      </c>
      <c r="BP19" t="s">
        <v>848</v>
      </c>
      <c r="BQ19" t="s">
        <v>1013</v>
      </c>
      <c r="BR19" t="s">
        <v>142</v>
      </c>
      <c r="BS19" t="s">
        <v>142</v>
      </c>
      <c r="BT19" t="s">
        <v>143</v>
      </c>
    </row>
    <row r="20" spans="1:72">
      <c r="A20" t="s">
        <v>144</v>
      </c>
      <c r="B20" t="s">
        <v>145</v>
      </c>
      <c r="C20" s="2">
        <v>25.27</v>
      </c>
      <c r="D20" s="2">
        <v>0.2</v>
      </c>
      <c r="E20" s="11">
        <f t="shared" si="0"/>
        <v>7.9145231499802137E-3</v>
      </c>
      <c r="F20" t="s">
        <v>83</v>
      </c>
      <c r="G20" t="s">
        <v>83</v>
      </c>
      <c r="H20" t="s">
        <v>146</v>
      </c>
      <c r="I20" t="s">
        <v>147</v>
      </c>
      <c r="J20" t="s">
        <v>148</v>
      </c>
      <c r="K20" t="s">
        <v>149</v>
      </c>
      <c r="L20">
        <v>3.4581</v>
      </c>
      <c r="M20" t="s">
        <v>150</v>
      </c>
      <c r="N20" t="s">
        <v>151</v>
      </c>
      <c r="O20" t="s">
        <v>152</v>
      </c>
      <c r="P20" t="s">
        <v>153</v>
      </c>
      <c r="Q20" t="s">
        <v>154</v>
      </c>
      <c r="R20" t="s">
        <v>155</v>
      </c>
      <c r="S20" t="s">
        <v>94</v>
      </c>
      <c r="T20">
        <v>0.84</v>
      </c>
      <c r="U20" t="s">
        <v>156</v>
      </c>
      <c r="V20" t="s">
        <v>96</v>
      </c>
      <c r="W20" t="s">
        <v>157</v>
      </c>
      <c r="X20" t="s">
        <v>158</v>
      </c>
      <c r="Y20" t="s">
        <v>159</v>
      </c>
      <c r="Z20" t="s">
        <v>109</v>
      </c>
      <c r="AA20" t="s">
        <v>160</v>
      </c>
      <c r="AB20" t="s">
        <v>102</v>
      </c>
      <c r="AC20" t="s">
        <v>161</v>
      </c>
      <c r="AD20" t="s">
        <v>162</v>
      </c>
      <c r="AE20" t="s">
        <v>163</v>
      </c>
      <c r="AF20" t="s">
        <v>164</v>
      </c>
      <c r="AG20" t="s">
        <v>165</v>
      </c>
      <c r="AH20" t="s">
        <v>166</v>
      </c>
      <c r="AI20" t="s">
        <v>138</v>
      </c>
      <c r="AJ20" t="s">
        <v>167</v>
      </c>
      <c r="AK20" t="s">
        <v>168</v>
      </c>
      <c r="AL20" t="s">
        <v>169</v>
      </c>
      <c r="AM20" t="s">
        <v>170</v>
      </c>
      <c r="AN20" t="s">
        <v>171</v>
      </c>
      <c r="AO20" t="s">
        <v>172</v>
      </c>
      <c r="AP20" t="s">
        <v>173</v>
      </c>
      <c r="AQ20" t="s">
        <v>102</v>
      </c>
      <c r="AR20" t="s">
        <v>174</v>
      </c>
      <c r="AS20" t="s">
        <v>175</v>
      </c>
      <c r="AT20" t="s">
        <v>176</v>
      </c>
      <c r="AU20" t="s">
        <v>120</v>
      </c>
      <c r="AV20" t="s">
        <v>177</v>
      </c>
      <c r="AW20" t="s">
        <v>178</v>
      </c>
      <c r="AX20" t="s">
        <v>179</v>
      </c>
      <c r="AY20" t="s">
        <v>180</v>
      </c>
      <c r="AZ20" t="s">
        <v>181</v>
      </c>
      <c r="BA20" t="s">
        <v>182</v>
      </c>
      <c r="BB20" t="s">
        <v>183</v>
      </c>
      <c r="BC20" t="s">
        <v>184</v>
      </c>
      <c r="BD20" t="s">
        <v>185</v>
      </c>
      <c r="BE20" t="s">
        <v>186</v>
      </c>
      <c r="BF20" t="s">
        <v>187</v>
      </c>
      <c r="BG20" t="s">
        <v>188</v>
      </c>
      <c r="BH20" t="s">
        <v>189</v>
      </c>
      <c r="BI20" t="s">
        <v>190</v>
      </c>
      <c r="BJ20" t="s">
        <v>191</v>
      </c>
      <c r="BK20" t="s">
        <v>192</v>
      </c>
      <c r="BL20" t="s">
        <v>193</v>
      </c>
      <c r="BM20" t="s">
        <v>194</v>
      </c>
      <c r="BN20" t="s">
        <v>195</v>
      </c>
      <c r="BO20" t="s">
        <v>196</v>
      </c>
      <c r="BP20" t="s">
        <v>197</v>
      </c>
      <c r="BQ20" t="s">
        <v>198</v>
      </c>
      <c r="BR20" t="s">
        <v>83</v>
      </c>
      <c r="BS20" t="s">
        <v>83</v>
      </c>
      <c r="BT20" t="s">
        <v>143</v>
      </c>
    </row>
    <row r="21" spans="1:72" s="19" customFormat="1">
      <c r="A21" s="19" t="s">
        <v>304</v>
      </c>
      <c r="B21" s="19" t="s">
        <v>305</v>
      </c>
      <c r="C21" s="20">
        <v>17.16</v>
      </c>
      <c r="D21" s="20">
        <v>0</v>
      </c>
      <c r="E21" s="21">
        <f t="shared" si="0"/>
        <v>0</v>
      </c>
      <c r="F21" s="19" t="s">
        <v>142</v>
      </c>
      <c r="G21" s="19" t="s">
        <v>83</v>
      </c>
      <c r="H21" s="19" t="s">
        <v>306</v>
      </c>
      <c r="I21" s="19" t="s">
        <v>307</v>
      </c>
      <c r="J21" s="19" t="s">
        <v>308</v>
      </c>
      <c r="K21" s="19" t="s">
        <v>309</v>
      </c>
      <c r="L21" s="19">
        <v>6.4080000000000004</v>
      </c>
      <c r="M21" s="19" t="s">
        <v>310</v>
      </c>
      <c r="N21" s="19" t="s">
        <v>311</v>
      </c>
      <c r="O21" s="19" t="s">
        <v>312</v>
      </c>
      <c r="P21" s="19" t="s">
        <v>313</v>
      </c>
      <c r="Q21" s="19" t="s">
        <v>314</v>
      </c>
      <c r="R21" s="19" t="s">
        <v>315</v>
      </c>
      <c r="S21" s="19" t="s">
        <v>94</v>
      </c>
      <c r="T21" s="19">
        <v>0.18</v>
      </c>
      <c r="U21" s="19" t="s">
        <v>316</v>
      </c>
      <c r="V21" s="19" t="s">
        <v>96</v>
      </c>
      <c r="W21" s="19" t="s">
        <v>317</v>
      </c>
      <c r="X21" s="19" t="s">
        <v>318</v>
      </c>
      <c r="Y21" s="19" t="s">
        <v>319</v>
      </c>
      <c r="Z21" s="19" t="s">
        <v>161</v>
      </c>
      <c r="AA21" s="19" t="s">
        <v>320</v>
      </c>
      <c r="AB21" s="19" t="s">
        <v>102</v>
      </c>
      <c r="AC21" s="19" t="s">
        <v>232</v>
      </c>
      <c r="AD21" s="19" t="s">
        <v>321</v>
      </c>
      <c r="AE21" s="19" t="s">
        <v>138</v>
      </c>
      <c r="AF21" s="19" t="s">
        <v>322</v>
      </c>
      <c r="AG21" s="19" t="s">
        <v>323</v>
      </c>
      <c r="AH21" s="19" t="s">
        <v>324</v>
      </c>
      <c r="AI21" s="19" t="s">
        <v>325</v>
      </c>
      <c r="AJ21" s="19" t="s">
        <v>326</v>
      </c>
      <c r="AK21" s="19" t="s">
        <v>327</v>
      </c>
      <c r="AL21" s="19" t="s">
        <v>328</v>
      </c>
      <c r="AM21" s="19" t="s">
        <v>325</v>
      </c>
      <c r="AN21" s="19" t="s">
        <v>329</v>
      </c>
      <c r="AO21" s="19" t="s">
        <v>330</v>
      </c>
      <c r="AP21" s="19" t="s">
        <v>331</v>
      </c>
      <c r="AQ21" s="19" t="s">
        <v>332</v>
      </c>
      <c r="AR21" s="19" t="s">
        <v>333</v>
      </c>
      <c r="AS21" s="19" t="s">
        <v>334</v>
      </c>
      <c r="AT21" s="19" t="s">
        <v>335</v>
      </c>
      <c r="AU21" s="19" t="s">
        <v>120</v>
      </c>
      <c r="AV21" s="19" t="s">
        <v>223</v>
      </c>
      <c r="AW21" s="19" t="s">
        <v>336</v>
      </c>
      <c r="AX21" s="19" t="s">
        <v>337</v>
      </c>
      <c r="AY21" s="19" t="s">
        <v>338</v>
      </c>
      <c r="AZ21" s="19" t="s">
        <v>339</v>
      </c>
      <c r="BA21" s="19" t="s">
        <v>340</v>
      </c>
      <c r="BB21" s="19" t="s">
        <v>341</v>
      </c>
      <c r="BC21" s="19" t="s">
        <v>342</v>
      </c>
      <c r="BD21" s="19" t="s">
        <v>343</v>
      </c>
      <c r="BE21" s="19" t="s">
        <v>238</v>
      </c>
      <c r="BF21" s="19" t="s">
        <v>344</v>
      </c>
      <c r="BG21" s="19" t="s">
        <v>345</v>
      </c>
      <c r="BH21" s="19" t="s">
        <v>289</v>
      </c>
      <c r="BI21" s="19" t="s">
        <v>346</v>
      </c>
      <c r="BJ21" s="19" t="s">
        <v>347</v>
      </c>
      <c r="BK21" s="19" t="s">
        <v>348</v>
      </c>
      <c r="BL21" s="19" t="s">
        <v>349</v>
      </c>
      <c r="BM21" s="19" t="s">
        <v>350</v>
      </c>
      <c r="BN21" s="19" t="s">
        <v>351</v>
      </c>
      <c r="BO21" s="19" t="s">
        <v>352</v>
      </c>
      <c r="BP21" s="19" t="s">
        <v>353</v>
      </c>
      <c r="BQ21" s="19" t="s">
        <v>354</v>
      </c>
      <c r="BR21" s="19" t="s">
        <v>83</v>
      </c>
      <c r="BS21" s="19" t="s">
        <v>83</v>
      </c>
      <c r="BT21" s="19" t="s">
        <v>143</v>
      </c>
    </row>
    <row r="22" spans="1:72">
      <c r="A22" t="s">
        <v>355</v>
      </c>
      <c r="B22" t="s">
        <v>356</v>
      </c>
      <c r="C22" s="2">
        <v>25.26</v>
      </c>
      <c r="D22" s="2">
        <v>0</v>
      </c>
      <c r="E22" s="11">
        <f t="shared" si="0"/>
        <v>0</v>
      </c>
      <c r="F22" t="s">
        <v>142</v>
      </c>
      <c r="G22" t="s">
        <v>83</v>
      </c>
      <c r="H22" t="s">
        <v>306</v>
      </c>
      <c r="I22" t="s">
        <v>357</v>
      </c>
      <c r="J22" t="s">
        <v>358</v>
      </c>
      <c r="K22" t="s">
        <v>359</v>
      </c>
      <c r="L22">
        <v>9.2293000000000003</v>
      </c>
      <c r="M22" t="s">
        <v>360</v>
      </c>
      <c r="N22" t="s">
        <v>361</v>
      </c>
      <c r="O22" t="s">
        <v>362</v>
      </c>
      <c r="P22" t="s">
        <v>363</v>
      </c>
      <c r="Q22" t="s">
        <v>364</v>
      </c>
      <c r="R22" t="s">
        <v>365</v>
      </c>
      <c r="S22" t="s">
        <v>94</v>
      </c>
      <c r="T22">
        <v>0.71</v>
      </c>
      <c r="U22" t="s">
        <v>366</v>
      </c>
      <c r="V22" t="s">
        <v>96</v>
      </c>
      <c r="W22" t="s">
        <v>367</v>
      </c>
      <c r="X22" t="s">
        <v>368</v>
      </c>
      <c r="Y22" t="s">
        <v>369</v>
      </c>
      <c r="Z22" t="s">
        <v>177</v>
      </c>
      <c r="AA22" t="s">
        <v>370</v>
      </c>
      <c r="AB22" t="s">
        <v>371</v>
      </c>
      <c r="AC22" t="s">
        <v>372</v>
      </c>
      <c r="AD22" t="s">
        <v>372</v>
      </c>
      <c r="AE22" t="s">
        <v>373</v>
      </c>
      <c r="AF22" t="s">
        <v>374</v>
      </c>
      <c r="AG22" t="s">
        <v>375</v>
      </c>
      <c r="AH22" t="s">
        <v>376</v>
      </c>
      <c r="AI22" t="s">
        <v>377</v>
      </c>
      <c r="AJ22" t="s">
        <v>378</v>
      </c>
      <c r="AK22" t="s">
        <v>375</v>
      </c>
      <c r="AL22" t="s">
        <v>379</v>
      </c>
      <c r="AM22" t="s">
        <v>380</v>
      </c>
      <c r="AN22" t="s">
        <v>381</v>
      </c>
      <c r="AO22" t="s">
        <v>382</v>
      </c>
      <c r="AP22" t="s">
        <v>383</v>
      </c>
      <c r="AQ22" t="s">
        <v>371</v>
      </c>
      <c r="AR22" t="s">
        <v>384</v>
      </c>
      <c r="AS22" t="s">
        <v>385</v>
      </c>
      <c r="AT22" t="s">
        <v>386</v>
      </c>
      <c r="AU22" t="s">
        <v>120</v>
      </c>
      <c r="AV22" t="s">
        <v>372</v>
      </c>
      <c r="AW22" t="s">
        <v>121</v>
      </c>
      <c r="AX22" t="s">
        <v>387</v>
      </c>
      <c r="AY22" t="s">
        <v>338</v>
      </c>
      <c r="AZ22" t="s">
        <v>388</v>
      </c>
      <c r="BA22" t="s">
        <v>389</v>
      </c>
      <c r="BB22" t="s">
        <v>390</v>
      </c>
      <c r="BC22" t="s">
        <v>391</v>
      </c>
      <c r="BD22" t="s">
        <v>392</v>
      </c>
      <c r="BE22" t="s">
        <v>393</v>
      </c>
      <c r="BF22" t="s">
        <v>394</v>
      </c>
      <c r="BG22" t="s">
        <v>395</v>
      </c>
      <c r="BH22" t="s">
        <v>396</v>
      </c>
      <c r="BI22" t="s">
        <v>397</v>
      </c>
      <c r="BJ22" t="s">
        <v>398</v>
      </c>
      <c r="BK22" t="s">
        <v>399</v>
      </c>
      <c r="BL22" t="s">
        <v>400</v>
      </c>
      <c r="BM22" t="s">
        <v>401</v>
      </c>
      <c r="BN22" t="s">
        <v>402</v>
      </c>
      <c r="BO22" t="s">
        <v>403</v>
      </c>
      <c r="BP22" t="s">
        <v>404</v>
      </c>
      <c r="BQ22" t="s">
        <v>405</v>
      </c>
      <c r="BR22" t="s">
        <v>83</v>
      </c>
      <c r="BS22" t="s">
        <v>83</v>
      </c>
      <c r="BT22" t="s">
        <v>143</v>
      </c>
    </row>
    <row r="23" spans="1:72">
      <c r="A23" t="s">
        <v>406</v>
      </c>
      <c r="B23" t="s">
        <v>407</v>
      </c>
      <c r="C23" s="2">
        <v>116.47</v>
      </c>
      <c r="D23" s="2">
        <v>0</v>
      </c>
      <c r="E23" s="11">
        <f t="shared" si="0"/>
        <v>0</v>
      </c>
      <c r="F23" t="s">
        <v>142</v>
      </c>
      <c r="G23" t="s">
        <v>142</v>
      </c>
      <c r="H23" t="s">
        <v>408</v>
      </c>
      <c r="I23" t="s">
        <v>408</v>
      </c>
      <c r="J23" t="s">
        <v>409</v>
      </c>
      <c r="K23" t="s">
        <v>410</v>
      </c>
      <c r="L23">
        <v>4.0057</v>
      </c>
      <c r="M23" t="s">
        <v>411</v>
      </c>
      <c r="N23" t="s">
        <v>412</v>
      </c>
      <c r="O23" t="s">
        <v>413</v>
      </c>
      <c r="P23" t="s">
        <v>414</v>
      </c>
      <c r="Q23" t="s">
        <v>415</v>
      </c>
      <c r="R23" t="s">
        <v>416</v>
      </c>
      <c r="S23" t="s">
        <v>417</v>
      </c>
      <c r="T23">
        <v>0.12</v>
      </c>
      <c r="U23" t="s">
        <v>418</v>
      </c>
      <c r="V23" t="s">
        <v>96</v>
      </c>
      <c r="W23" t="s">
        <v>419</v>
      </c>
      <c r="X23" t="s">
        <v>420</v>
      </c>
      <c r="Y23" t="s">
        <v>421</v>
      </c>
      <c r="Z23" t="s">
        <v>110</v>
      </c>
      <c r="AA23" t="s">
        <v>370</v>
      </c>
      <c r="AB23" t="s">
        <v>102</v>
      </c>
      <c r="AC23" t="s">
        <v>422</v>
      </c>
      <c r="AD23" t="s">
        <v>169</v>
      </c>
      <c r="AE23" t="s">
        <v>269</v>
      </c>
      <c r="AF23" t="s">
        <v>423</v>
      </c>
      <c r="AG23" t="s">
        <v>221</v>
      </c>
      <c r="AH23" t="s">
        <v>300</v>
      </c>
      <c r="AI23" t="s">
        <v>424</v>
      </c>
      <c r="AJ23" t="s">
        <v>425</v>
      </c>
      <c r="AK23" t="s">
        <v>223</v>
      </c>
      <c r="AL23" t="s">
        <v>232</v>
      </c>
      <c r="AM23" t="s">
        <v>426</v>
      </c>
      <c r="AN23" t="s">
        <v>427</v>
      </c>
      <c r="AO23" t="s">
        <v>428</v>
      </c>
      <c r="AP23" t="s">
        <v>429</v>
      </c>
      <c r="AQ23" t="s">
        <v>102</v>
      </c>
      <c r="AR23" t="s">
        <v>430</v>
      </c>
      <c r="AS23" t="s">
        <v>431</v>
      </c>
      <c r="AT23" t="s">
        <v>432</v>
      </c>
      <c r="AU23" t="s">
        <v>120</v>
      </c>
      <c r="AV23" t="s">
        <v>433</v>
      </c>
      <c r="AW23" t="s">
        <v>434</v>
      </c>
      <c r="AX23" t="s">
        <v>435</v>
      </c>
      <c r="AY23" t="s">
        <v>436</v>
      </c>
      <c r="AZ23" t="s">
        <v>437</v>
      </c>
      <c r="BA23" t="s">
        <v>438</v>
      </c>
      <c r="BB23" t="s">
        <v>439</v>
      </c>
      <c r="BC23" t="s">
        <v>440</v>
      </c>
      <c r="BD23" t="s">
        <v>441</v>
      </c>
      <c r="BE23" t="s">
        <v>442</v>
      </c>
      <c r="BF23" t="s">
        <v>443</v>
      </c>
      <c r="BG23" t="s">
        <v>444</v>
      </c>
      <c r="BH23" t="s">
        <v>445</v>
      </c>
      <c r="BI23" t="s">
        <v>446</v>
      </c>
      <c r="BJ23" t="s">
        <v>447</v>
      </c>
      <c r="BK23" t="s">
        <v>448</v>
      </c>
      <c r="BL23" t="s">
        <v>449</v>
      </c>
      <c r="BM23" t="s">
        <v>450</v>
      </c>
      <c r="BN23" t="s">
        <v>272</v>
      </c>
      <c r="BO23" t="s">
        <v>451</v>
      </c>
      <c r="BP23" t="s">
        <v>452</v>
      </c>
      <c r="BQ23" t="s">
        <v>453</v>
      </c>
      <c r="BR23" t="s">
        <v>83</v>
      </c>
      <c r="BS23" t="s">
        <v>142</v>
      </c>
      <c r="BT23" t="s">
        <v>143</v>
      </c>
    </row>
    <row r="24" spans="1:72">
      <c r="A24" t="s">
        <v>584</v>
      </c>
      <c r="B24" t="s">
        <v>585</v>
      </c>
      <c r="C24" s="2">
        <v>60.85</v>
      </c>
      <c r="D24" s="2">
        <v>0</v>
      </c>
      <c r="E24" s="11">
        <f t="shared" si="0"/>
        <v>0</v>
      </c>
      <c r="F24" t="s">
        <v>142</v>
      </c>
      <c r="G24" t="s">
        <v>83</v>
      </c>
      <c r="H24" t="s">
        <v>306</v>
      </c>
      <c r="I24" t="s">
        <v>357</v>
      </c>
      <c r="J24" t="s">
        <v>586</v>
      </c>
      <c r="K24" t="s">
        <v>587</v>
      </c>
      <c r="L24">
        <v>7.6787999999999998</v>
      </c>
      <c r="M24" t="s">
        <v>588</v>
      </c>
      <c r="N24" t="s">
        <v>589</v>
      </c>
      <c r="O24" t="s">
        <v>590</v>
      </c>
      <c r="P24" t="s">
        <v>591</v>
      </c>
      <c r="Q24" t="s">
        <v>592</v>
      </c>
      <c r="R24" t="s">
        <v>593</v>
      </c>
      <c r="S24" t="s">
        <v>94</v>
      </c>
      <c r="T24">
        <v>0</v>
      </c>
      <c r="U24" t="s">
        <v>211</v>
      </c>
      <c r="V24" t="s">
        <v>96</v>
      </c>
      <c r="W24" t="s">
        <v>594</v>
      </c>
      <c r="X24" t="s">
        <v>595</v>
      </c>
      <c r="Y24" t="s">
        <v>596</v>
      </c>
      <c r="Z24" t="s">
        <v>372</v>
      </c>
      <c r="AA24" t="s">
        <v>597</v>
      </c>
      <c r="AB24" t="s">
        <v>102</v>
      </c>
      <c r="AC24" t="s">
        <v>138</v>
      </c>
      <c r="AD24" t="s">
        <v>598</v>
      </c>
      <c r="AE24" t="s">
        <v>170</v>
      </c>
      <c r="AF24" t="s">
        <v>599</v>
      </c>
      <c r="AG24" t="s">
        <v>223</v>
      </c>
      <c r="AH24" t="s">
        <v>600</v>
      </c>
      <c r="AI24" t="s">
        <v>110</v>
      </c>
      <c r="AJ24" t="s">
        <v>601</v>
      </c>
      <c r="AK24" t="s">
        <v>275</v>
      </c>
      <c r="AL24" t="s">
        <v>602</v>
      </c>
      <c r="AM24" t="s">
        <v>603</v>
      </c>
      <c r="AN24" t="s">
        <v>604</v>
      </c>
      <c r="AO24" t="s">
        <v>605</v>
      </c>
      <c r="AP24" t="s">
        <v>606</v>
      </c>
      <c r="AQ24" t="s">
        <v>102</v>
      </c>
      <c r="AR24" t="s">
        <v>607</v>
      </c>
      <c r="AS24" t="s">
        <v>608</v>
      </c>
      <c r="AT24" t="s">
        <v>609</v>
      </c>
      <c r="AU24" t="s">
        <v>120</v>
      </c>
      <c r="AV24" t="s">
        <v>110</v>
      </c>
      <c r="AW24" t="s">
        <v>610</v>
      </c>
      <c r="AX24" t="s">
        <v>611</v>
      </c>
      <c r="AY24" t="s">
        <v>612</v>
      </c>
      <c r="AZ24" t="s">
        <v>613</v>
      </c>
      <c r="BA24" t="s">
        <v>614</v>
      </c>
      <c r="BB24" t="s">
        <v>615</v>
      </c>
      <c r="BC24" t="s">
        <v>616</v>
      </c>
      <c r="BD24" t="s">
        <v>617</v>
      </c>
      <c r="BE24" t="s">
        <v>618</v>
      </c>
      <c r="BF24" t="s">
        <v>619</v>
      </c>
      <c r="BG24" t="s">
        <v>620</v>
      </c>
      <c r="BH24" t="s">
        <v>621</v>
      </c>
      <c r="BI24" t="s">
        <v>622</v>
      </c>
      <c r="BJ24" t="s">
        <v>623</v>
      </c>
      <c r="BK24" t="s">
        <v>624</v>
      </c>
      <c r="BL24" t="s">
        <v>625</v>
      </c>
      <c r="BM24" t="s">
        <v>626</v>
      </c>
      <c r="BN24" t="s">
        <v>433</v>
      </c>
      <c r="BO24" t="s">
        <v>627</v>
      </c>
      <c r="BP24" t="s">
        <v>628</v>
      </c>
      <c r="BQ24" t="s">
        <v>629</v>
      </c>
      <c r="BR24" t="s">
        <v>83</v>
      </c>
      <c r="BS24" t="s">
        <v>83</v>
      </c>
      <c r="BT24" t="s">
        <v>143</v>
      </c>
    </row>
    <row r="25" spans="1:72">
      <c r="A25" t="s">
        <v>630</v>
      </c>
      <c r="B25" t="s">
        <v>631</v>
      </c>
      <c r="C25" s="2">
        <v>18.079999999999998</v>
      </c>
      <c r="D25" s="2">
        <v>0</v>
      </c>
      <c r="E25" s="11">
        <f t="shared" si="0"/>
        <v>0</v>
      </c>
      <c r="F25" t="s">
        <v>142</v>
      </c>
      <c r="G25" t="s">
        <v>83</v>
      </c>
      <c r="H25" t="s">
        <v>632</v>
      </c>
      <c r="I25" t="s">
        <v>633</v>
      </c>
      <c r="J25" t="s">
        <v>634</v>
      </c>
      <c r="K25" t="s">
        <v>635</v>
      </c>
      <c r="L25">
        <v>6.8400999999999996</v>
      </c>
      <c r="M25" t="s">
        <v>635</v>
      </c>
      <c r="N25" t="s">
        <v>636</v>
      </c>
      <c r="O25" t="s">
        <v>637</v>
      </c>
      <c r="P25" t="s">
        <v>638</v>
      </c>
      <c r="Q25" t="s">
        <v>639</v>
      </c>
      <c r="R25" t="s">
        <v>640</v>
      </c>
      <c r="S25" t="s">
        <v>94</v>
      </c>
      <c r="T25">
        <v>0.27</v>
      </c>
      <c r="U25" t="s">
        <v>641</v>
      </c>
      <c r="V25" t="s">
        <v>96</v>
      </c>
      <c r="W25" t="s">
        <v>152</v>
      </c>
      <c r="X25" t="s">
        <v>642</v>
      </c>
      <c r="Y25" t="s">
        <v>643</v>
      </c>
      <c r="Z25" t="s">
        <v>223</v>
      </c>
      <c r="AA25" t="s">
        <v>644</v>
      </c>
      <c r="AB25" t="s">
        <v>645</v>
      </c>
      <c r="AC25" t="s">
        <v>375</v>
      </c>
      <c r="AD25" t="s">
        <v>375</v>
      </c>
      <c r="AE25" t="s">
        <v>375</v>
      </c>
      <c r="AF25" t="s">
        <v>646</v>
      </c>
      <c r="AG25" t="s">
        <v>646</v>
      </c>
      <c r="AH25" t="s">
        <v>375</v>
      </c>
      <c r="AI25" t="s">
        <v>647</v>
      </c>
      <c r="AJ25" t="s">
        <v>648</v>
      </c>
      <c r="AK25" t="s">
        <v>649</v>
      </c>
      <c r="AL25" t="s">
        <v>375</v>
      </c>
      <c r="AM25" t="s">
        <v>650</v>
      </c>
      <c r="AN25" t="s">
        <v>651</v>
      </c>
      <c r="AO25" t="s">
        <v>652</v>
      </c>
      <c r="AP25" t="s">
        <v>653</v>
      </c>
      <c r="AQ25" t="s">
        <v>654</v>
      </c>
      <c r="AR25" t="s">
        <v>655</v>
      </c>
      <c r="AS25" t="s">
        <v>656</v>
      </c>
      <c r="AT25" t="s">
        <v>657</v>
      </c>
      <c r="AU25" t="s">
        <v>120</v>
      </c>
      <c r="AV25" t="s">
        <v>110</v>
      </c>
      <c r="AW25" t="s">
        <v>178</v>
      </c>
      <c r="AX25" t="s">
        <v>658</v>
      </c>
      <c r="AY25" t="s">
        <v>659</v>
      </c>
      <c r="AZ25" t="s">
        <v>660</v>
      </c>
      <c r="BA25" t="s">
        <v>661</v>
      </c>
      <c r="BB25" t="s">
        <v>662</v>
      </c>
      <c r="BC25" t="s">
        <v>663</v>
      </c>
      <c r="BD25" t="s">
        <v>211</v>
      </c>
      <c r="BE25" t="s">
        <v>211</v>
      </c>
      <c r="BF25" t="s">
        <v>664</v>
      </c>
      <c r="BG25" t="s">
        <v>211</v>
      </c>
      <c r="BH25" t="s">
        <v>211</v>
      </c>
      <c r="BI25" t="s">
        <v>665</v>
      </c>
      <c r="BJ25" t="s">
        <v>666</v>
      </c>
      <c r="BK25" t="s">
        <v>667</v>
      </c>
      <c r="BL25" t="s">
        <v>668</v>
      </c>
      <c r="BM25" t="s">
        <v>299</v>
      </c>
      <c r="BN25" t="s">
        <v>669</v>
      </c>
      <c r="BO25" t="s">
        <v>670</v>
      </c>
      <c r="BP25" t="s">
        <v>671</v>
      </c>
      <c r="BQ25" t="s">
        <v>672</v>
      </c>
      <c r="BR25" t="s">
        <v>83</v>
      </c>
      <c r="BS25" t="s">
        <v>83</v>
      </c>
      <c r="BT25" t="s">
        <v>143</v>
      </c>
    </row>
    <row r="26" spans="1:72">
      <c r="A26" t="s">
        <v>718</v>
      </c>
      <c r="B26" t="s">
        <v>719</v>
      </c>
      <c r="C26" s="2">
        <v>76.010000000000005</v>
      </c>
      <c r="D26" s="2">
        <v>0</v>
      </c>
      <c r="E26" s="11">
        <f t="shared" si="0"/>
        <v>0</v>
      </c>
      <c r="F26" t="s">
        <v>142</v>
      </c>
      <c r="G26" t="s">
        <v>142</v>
      </c>
      <c r="H26" t="s">
        <v>720</v>
      </c>
      <c r="I26" t="s">
        <v>721</v>
      </c>
      <c r="J26" t="s">
        <v>722</v>
      </c>
      <c r="K26" t="s">
        <v>723</v>
      </c>
      <c r="L26">
        <v>6.5255000000000001</v>
      </c>
      <c r="M26" t="s">
        <v>724</v>
      </c>
      <c r="N26" t="s">
        <v>725</v>
      </c>
      <c r="O26" t="s">
        <v>726</v>
      </c>
      <c r="P26" t="s">
        <v>727</v>
      </c>
      <c r="Q26" t="s">
        <v>728</v>
      </c>
      <c r="R26" t="s">
        <v>729</v>
      </c>
      <c r="S26" t="s">
        <v>730</v>
      </c>
      <c r="T26">
        <v>0.27</v>
      </c>
      <c r="U26" t="s">
        <v>731</v>
      </c>
      <c r="V26" t="s">
        <v>96</v>
      </c>
      <c r="W26" t="s">
        <v>732</v>
      </c>
      <c r="X26" t="s">
        <v>733</v>
      </c>
      <c r="Y26" t="s">
        <v>734</v>
      </c>
      <c r="Z26" t="s">
        <v>221</v>
      </c>
      <c r="AA26" t="s">
        <v>735</v>
      </c>
      <c r="AB26" t="s">
        <v>281</v>
      </c>
      <c r="AC26" t="s">
        <v>112</v>
      </c>
      <c r="AD26" t="s">
        <v>736</v>
      </c>
      <c r="AE26" t="s">
        <v>321</v>
      </c>
      <c r="AF26" t="s">
        <v>737</v>
      </c>
      <c r="AG26" t="s">
        <v>738</v>
      </c>
      <c r="AH26" t="s">
        <v>739</v>
      </c>
      <c r="AI26" t="s">
        <v>740</v>
      </c>
      <c r="AJ26" t="s">
        <v>741</v>
      </c>
      <c r="AK26" t="s">
        <v>328</v>
      </c>
      <c r="AL26" t="s">
        <v>742</v>
      </c>
      <c r="AM26" t="s">
        <v>167</v>
      </c>
      <c r="AN26" t="s">
        <v>743</v>
      </c>
      <c r="AO26" t="s">
        <v>744</v>
      </c>
      <c r="AP26" t="s">
        <v>745</v>
      </c>
      <c r="AQ26" t="s">
        <v>746</v>
      </c>
      <c r="AR26" t="s">
        <v>747</v>
      </c>
      <c r="AS26" t="s">
        <v>748</v>
      </c>
      <c r="AT26" t="s">
        <v>749</v>
      </c>
      <c r="AU26" t="s">
        <v>120</v>
      </c>
      <c r="AV26" t="s">
        <v>750</v>
      </c>
      <c r="AW26" t="s">
        <v>751</v>
      </c>
      <c r="AX26" t="s">
        <v>752</v>
      </c>
      <c r="AY26" t="s">
        <v>753</v>
      </c>
      <c r="AZ26" t="s">
        <v>754</v>
      </c>
      <c r="BA26" t="s">
        <v>755</v>
      </c>
      <c r="BB26" t="s">
        <v>756</v>
      </c>
      <c r="BC26" t="s">
        <v>757</v>
      </c>
      <c r="BD26" t="s">
        <v>758</v>
      </c>
      <c r="BE26" t="s">
        <v>759</v>
      </c>
      <c r="BF26" t="s">
        <v>760</v>
      </c>
      <c r="BG26" t="s">
        <v>761</v>
      </c>
      <c r="BH26" t="s">
        <v>762</v>
      </c>
      <c r="BI26" t="s">
        <v>763</v>
      </c>
      <c r="BJ26" t="s">
        <v>764</v>
      </c>
      <c r="BK26" t="s">
        <v>765</v>
      </c>
      <c r="BL26" t="s">
        <v>766</v>
      </c>
      <c r="BM26" t="s">
        <v>223</v>
      </c>
      <c r="BN26" t="s">
        <v>693</v>
      </c>
      <c r="BO26" t="s">
        <v>767</v>
      </c>
      <c r="BP26" t="s">
        <v>768</v>
      </c>
      <c r="BQ26" t="s">
        <v>769</v>
      </c>
      <c r="BR26" t="s">
        <v>142</v>
      </c>
      <c r="BS26" t="s">
        <v>142</v>
      </c>
      <c r="BT26" t="s">
        <v>143</v>
      </c>
    </row>
    <row r="27" spans="1:72">
      <c r="A27" t="s">
        <v>808</v>
      </c>
      <c r="B27" t="s">
        <v>809</v>
      </c>
      <c r="C27" s="2">
        <v>29.47</v>
      </c>
      <c r="D27" s="2">
        <v>0</v>
      </c>
      <c r="E27" s="11">
        <f t="shared" si="0"/>
        <v>0</v>
      </c>
      <c r="F27" t="s">
        <v>83</v>
      </c>
      <c r="G27" t="s">
        <v>83</v>
      </c>
      <c r="H27" t="s">
        <v>306</v>
      </c>
      <c r="I27" t="s">
        <v>307</v>
      </c>
      <c r="J27" t="s">
        <v>810</v>
      </c>
      <c r="K27" t="s">
        <v>811</v>
      </c>
      <c r="L27">
        <v>6.3821000000000003</v>
      </c>
      <c r="M27" t="s">
        <v>812</v>
      </c>
      <c r="N27" t="s">
        <v>813</v>
      </c>
      <c r="O27" t="s">
        <v>814</v>
      </c>
      <c r="P27" t="s">
        <v>815</v>
      </c>
      <c r="Q27" t="s">
        <v>816</v>
      </c>
      <c r="R27" t="s">
        <v>817</v>
      </c>
      <c r="S27" t="s">
        <v>94</v>
      </c>
      <c r="T27">
        <v>0</v>
      </c>
      <c r="U27" t="s">
        <v>211</v>
      </c>
      <c r="V27" t="s">
        <v>96</v>
      </c>
      <c r="W27" t="s">
        <v>818</v>
      </c>
      <c r="X27" t="s">
        <v>819</v>
      </c>
      <c r="Y27" t="s">
        <v>820</v>
      </c>
      <c r="Z27" t="s">
        <v>372</v>
      </c>
      <c r="AA27" t="s">
        <v>821</v>
      </c>
      <c r="AB27" t="s">
        <v>102</v>
      </c>
      <c r="AC27" t="s">
        <v>433</v>
      </c>
      <c r="AD27" t="s">
        <v>424</v>
      </c>
      <c r="AE27" t="s">
        <v>425</v>
      </c>
      <c r="AF27" t="s">
        <v>601</v>
      </c>
      <c r="AG27" t="s">
        <v>822</v>
      </c>
      <c r="AH27" t="s">
        <v>823</v>
      </c>
      <c r="AI27" t="s">
        <v>750</v>
      </c>
      <c r="AJ27" t="s">
        <v>170</v>
      </c>
      <c r="AK27" t="s">
        <v>105</v>
      </c>
      <c r="AL27" t="s">
        <v>602</v>
      </c>
      <c r="AM27" t="s">
        <v>824</v>
      </c>
      <c r="AN27" t="s">
        <v>825</v>
      </c>
      <c r="AO27" t="s">
        <v>826</v>
      </c>
      <c r="AP27" t="s">
        <v>827</v>
      </c>
      <c r="AQ27" t="s">
        <v>102</v>
      </c>
      <c r="AR27" t="s">
        <v>828</v>
      </c>
      <c r="AS27" t="s">
        <v>829</v>
      </c>
      <c r="AT27" t="s">
        <v>830</v>
      </c>
      <c r="AU27" t="s">
        <v>120</v>
      </c>
      <c r="AV27" t="s">
        <v>379</v>
      </c>
      <c r="AW27" t="s">
        <v>831</v>
      </c>
      <c r="AX27" t="s">
        <v>179</v>
      </c>
      <c r="AY27" t="s">
        <v>832</v>
      </c>
      <c r="AZ27" t="s">
        <v>833</v>
      </c>
      <c r="BA27" t="s">
        <v>834</v>
      </c>
      <c r="BB27" t="s">
        <v>835</v>
      </c>
      <c r="BC27" t="s">
        <v>836</v>
      </c>
      <c r="BD27" t="s">
        <v>837</v>
      </c>
      <c r="BE27" t="s">
        <v>838</v>
      </c>
      <c r="BF27" t="s">
        <v>839</v>
      </c>
      <c r="BG27" t="s">
        <v>840</v>
      </c>
      <c r="BH27" t="s">
        <v>841</v>
      </c>
      <c r="BI27" t="s">
        <v>842</v>
      </c>
      <c r="BJ27" t="s">
        <v>843</v>
      </c>
      <c r="BK27" t="s">
        <v>844</v>
      </c>
      <c r="BL27" t="s">
        <v>845</v>
      </c>
      <c r="BM27" t="s">
        <v>379</v>
      </c>
      <c r="BN27" t="s">
        <v>223</v>
      </c>
      <c r="BO27" t="s">
        <v>846</v>
      </c>
      <c r="BP27" t="s">
        <v>847</v>
      </c>
      <c r="BQ27" t="s">
        <v>848</v>
      </c>
      <c r="BR27" t="s">
        <v>83</v>
      </c>
      <c r="BS27" t="s">
        <v>83</v>
      </c>
      <c r="BT27" t="s">
        <v>143</v>
      </c>
    </row>
    <row r="28" spans="1:72">
      <c r="A28" t="s">
        <v>849</v>
      </c>
      <c r="B28" t="s">
        <v>850</v>
      </c>
      <c r="C28" s="2">
        <v>9.23</v>
      </c>
      <c r="D28" s="2">
        <v>0</v>
      </c>
      <c r="E28" s="11">
        <f t="shared" si="0"/>
        <v>0</v>
      </c>
      <c r="F28" t="s">
        <v>142</v>
      </c>
      <c r="G28" t="s">
        <v>83</v>
      </c>
      <c r="H28" t="s">
        <v>632</v>
      </c>
      <c r="I28" t="s">
        <v>851</v>
      </c>
      <c r="J28" t="s">
        <v>852</v>
      </c>
      <c r="K28" t="s">
        <v>853</v>
      </c>
      <c r="L28">
        <v>12.2561</v>
      </c>
      <c r="M28" t="s">
        <v>854</v>
      </c>
      <c r="N28" t="s">
        <v>855</v>
      </c>
      <c r="O28" t="s">
        <v>856</v>
      </c>
      <c r="P28" t="s">
        <v>263</v>
      </c>
      <c r="Q28" t="s">
        <v>857</v>
      </c>
      <c r="R28" t="s">
        <v>858</v>
      </c>
      <c r="S28" t="s">
        <v>94</v>
      </c>
      <c r="T28">
        <v>1.1100000000000001</v>
      </c>
      <c r="U28" t="s">
        <v>859</v>
      </c>
      <c r="V28" t="s">
        <v>96</v>
      </c>
      <c r="W28" t="s">
        <v>860</v>
      </c>
      <c r="X28" t="s">
        <v>861</v>
      </c>
      <c r="Y28" t="s">
        <v>862</v>
      </c>
      <c r="Z28" t="s">
        <v>471</v>
      </c>
      <c r="AA28" t="s">
        <v>863</v>
      </c>
      <c r="AB28" t="s">
        <v>864</v>
      </c>
      <c r="AC28" t="s">
        <v>425</v>
      </c>
      <c r="AD28" t="s">
        <v>865</v>
      </c>
      <c r="AE28" t="s">
        <v>866</v>
      </c>
      <c r="AF28" t="s">
        <v>867</v>
      </c>
      <c r="AG28" t="s">
        <v>649</v>
      </c>
      <c r="AH28" t="s">
        <v>868</v>
      </c>
      <c r="AI28" t="s">
        <v>805</v>
      </c>
      <c r="AJ28" t="s">
        <v>220</v>
      </c>
      <c r="AK28" t="s">
        <v>112</v>
      </c>
      <c r="AL28" t="s">
        <v>161</v>
      </c>
      <c r="AM28" t="s">
        <v>222</v>
      </c>
      <c r="AN28" t="s">
        <v>869</v>
      </c>
      <c r="AO28" t="s">
        <v>870</v>
      </c>
      <c r="AP28" t="s">
        <v>871</v>
      </c>
      <c r="AQ28" t="s">
        <v>872</v>
      </c>
      <c r="AR28" t="s">
        <v>873</v>
      </c>
      <c r="AS28" t="s">
        <v>874</v>
      </c>
      <c r="AT28" t="s">
        <v>875</v>
      </c>
      <c r="AU28" t="s">
        <v>120</v>
      </c>
      <c r="AV28" t="s">
        <v>161</v>
      </c>
      <c r="AW28" t="s">
        <v>876</v>
      </c>
      <c r="AX28" t="s">
        <v>877</v>
      </c>
      <c r="AY28" t="s">
        <v>878</v>
      </c>
      <c r="AZ28" t="s">
        <v>385</v>
      </c>
      <c r="BA28" t="s">
        <v>879</v>
      </c>
      <c r="BB28" t="s">
        <v>880</v>
      </c>
      <c r="BC28" t="s">
        <v>881</v>
      </c>
      <c r="BD28" t="s">
        <v>882</v>
      </c>
      <c r="BE28" t="s">
        <v>883</v>
      </c>
      <c r="BF28" t="s">
        <v>884</v>
      </c>
      <c r="BG28" t="s">
        <v>885</v>
      </c>
      <c r="BH28" t="s">
        <v>886</v>
      </c>
      <c r="BI28" t="s">
        <v>887</v>
      </c>
      <c r="BJ28" t="s">
        <v>888</v>
      </c>
      <c r="BK28" t="s">
        <v>889</v>
      </c>
      <c r="BL28" t="s">
        <v>890</v>
      </c>
      <c r="BM28" t="s">
        <v>350</v>
      </c>
      <c r="BN28" t="s">
        <v>471</v>
      </c>
      <c r="BO28" t="s">
        <v>891</v>
      </c>
      <c r="BP28" t="s">
        <v>139</v>
      </c>
      <c r="BQ28" t="s">
        <v>892</v>
      </c>
      <c r="BR28" t="s">
        <v>83</v>
      </c>
      <c r="BS28" t="s">
        <v>83</v>
      </c>
      <c r="BT28" t="s">
        <v>143</v>
      </c>
    </row>
    <row r="29" spans="1:72">
      <c r="A29" t="s">
        <v>938</v>
      </c>
      <c r="B29" t="s">
        <v>939</v>
      </c>
      <c r="C29" s="2">
        <v>15.34</v>
      </c>
      <c r="D29" s="2">
        <v>0</v>
      </c>
      <c r="E29" s="11">
        <f t="shared" si="0"/>
        <v>0</v>
      </c>
      <c r="F29" t="s">
        <v>83</v>
      </c>
      <c r="G29" t="s">
        <v>83</v>
      </c>
      <c r="H29" t="s">
        <v>632</v>
      </c>
      <c r="I29" t="s">
        <v>633</v>
      </c>
      <c r="J29" t="s">
        <v>940</v>
      </c>
      <c r="K29" t="s">
        <v>941</v>
      </c>
      <c r="L29">
        <v>10.0137</v>
      </c>
      <c r="M29" t="s">
        <v>942</v>
      </c>
      <c r="N29" t="s">
        <v>943</v>
      </c>
      <c r="O29" t="s">
        <v>944</v>
      </c>
      <c r="P29" t="s">
        <v>945</v>
      </c>
      <c r="Q29" t="s">
        <v>946</v>
      </c>
      <c r="R29" t="s">
        <v>947</v>
      </c>
      <c r="S29" t="s">
        <v>94</v>
      </c>
      <c r="T29">
        <v>-1.37</v>
      </c>
      <c r="U29" t="s">
        <v>948</v>
      </c>
      <c r="V29" t="s">
        <v>96</v>
      </c>
      <c r="W29" t="s">
        <v>949</v>
      </c>
      <c r="X29" t="s">
        <v>950</v>
      </c>
      <c r="Y29" t="s">
        <v>951</v>
      </c>
      <c r="Z29" t="s">
        <v>952</v>
      </c>
      <c r="AA29" t="s">
        <v>953</v>
      </c>
      <c r="AB29" t="s">
        <v>954</v>
      </c>
      <c r="AC29" t="s">
        <v>375</v>
      </c>
      <c r="AD29" t="s">
        <v>375</v>
      </c>
      <c r="AE29" t="s">
        <v>375</v>
      </c>
      <c r="AF29" t="s">
        <v>955</v>
      </c>
      <c r="AG29" t="s">
        <v>955</v>
      </c>
      <c r="AH29" t="s">
        <v>375</v>
      </c>
      <c r="AI29" t="s">
        <v>327</v>
      </c>
      <c r="AJ29" t="s">
        <v>956</v>
      </c>
      <c r="AK29" t="s">
        <v>957</v>
      </c>
      <c r="AL29" t="s">
        <v>805</v>
      </c>
      <c r="AM29" t="s">
        <v>958</v>
      </c>
      <c r="AN29" t="s">
        <v>959</v>
      </c>
      <c r="AO29" t="s">
        <v>960</v>
      </c>
      <c r="AP29" t="s">
        <v>961</v>
      </c>
      <c r="AQ29" t="s">
        <v>654</v>
      </c>
      <c r="AR29" t="s">
        <v>962</v>
      </c>
      <c r="AS29" t="s">
        <v>963</v>
      </c>
      <c r="AT29" t="s">
        <v>964</v>
      </c>
      <c r="AU29" t="s">
        <v>120</v>
      </c>
      <c r="AV29" t="s">
        <v>163</v>
      </c>
      <c r="AW29" t="s">
        <v>178</v>
      </c>
      <c r="AX29" t="s">
        <v>659</v>
      </c>
      <c r="AY29" t="s">
        <v>659</v>
      </c>
      <c r="AZ29" t="s">
        <v>135</v>
      </c>
      <c r="BA29" t="s">
        <v>211</v>
      </c>
      <c r="BB29" t="s">
        <v>963</v>
      </c>
      <c r="BC29" t="s">
        <v>965</v>
      </c>
      <c r="BD29" t="s">
        <v>211</v>
      </c>
      <c r="BE29" t="s">
        <v>211</v>
      </c>
      <c r="BF29" t="s">
        <v>966</v>
      </c>
      <c r="BG29" t="s">
        <v>211</v>
      </c>
      <c r="BH29" t="s">
        <v>211</v>
      </c>
      <c r="BI29" t="s">
        <v>967</v>
      </c>
      <c r="BJ29" t="s">
        <v>968</v>
      </c>
      <c r="BK29" t="s">
        <v>969</v>
      </c>
      <c r="BL29" t="s">
        <v>970</v>
      </c>
      <c r="BM29" t="s">
        <v>350</v>
      </c>
      <c r="BN29" t="s">
        <v>167</v>
      </c>
      <c r="BO29" t="s">
        <v>971</v>
      </c>
      <c r="BP29" t="s">
        <v>972</v>
      </c>
      <c r="BQ29" t="s">
        <v>847</v>
      </c>
      <c r="BR29" t="s">
        <v>83</v>
      </c>
      <c r="BS29" t="s">
        <v>83</v>
      </c>
      <c r="BT29" t="s">
        <v>143</v>
      </c>
    </row>
    <row r="30" spans="1:72">
      <c r="A30" t="s">
        <v>1091</v>
      </c>
      <c r="B30" t="s">
        <v>1092</v>
      </c>
      <c r="C30" s="2">
        <v>37.6</v>
      </c>
      <c r="D30" s="2">
        <v>0</v>
      </c>
      <c r="E30" s="11">
        <f t="shared" si="0"/>
        <v>0</v>
      </c>
      <c r="F30" t="s">
        <v>83</v>
      </c>
      <c r="G30" t="s">
        <v>83</v>
      </c>
      <c r="H30" t="s">
        <v>306</v>
      </c>
      <c r="I30" t="s">
        <v>1093</v>
      </c>
      <c r="J30" t="s">
        <v>1094</v>
      </c>
      <c r="K30" t="s">
        <v>1095</v>
      </c>
      <c r="L30">
        <v>3.7077</v>
      </c>
      <c r="M30" t="s">
        <v>1096</v>
      </c>
      <c r="N30" t="s">
        <v>1097</v>
      </c>
      <c r="O30" t="s">
        <v>1098</v>
      </c>
      <c r="P30" t="s">
        <v>1099</v>
      </c>
      <c r="Q30" t="s">
        <v>1100</v>
      </c>
      <c r="R30" t="s">
        <v>1101</v>
      </c>
      <c r="S30" t="s">
        <v>94</v>
      </c>
      <c r="T30">
        <v>0</v>
      </c>
      <c r="U30" t="s">
        <v>1102</v>
      </c>
      <c r="V30" t="s">
        <v>96</v>
      </c>
      <c r="W30" t="s">
        <v>1103</v>
      </c>
      <c r="X30" t="s">
        <v>1104</v>
      </c>
      <c r="Y30" t="s">
        <v>1105</v>
      </c>
      <c r="Z30" t="s">
        <v>169</v>
      </c>
      <c r="AA30" t="s">
        <v>1106</v>
      </c>
      <c r="AB30" t="s">
        <v>1107</v>
      </c>
      <c r="AC30" t="s">
        <v>425</v>
      </c>
      <c r="AD30" t="s">
        <v>375</v>
      </c>
      <c r="AE30" t="s">
        <v>161</v>
      </c>
      <c r="AF30" t="s">
        <v>823</v>
      </c>
      <c r="AG30" t="s">
        <v>375</v>
      </c>
      <c r="AH30" t="s">
        <v>1108</v>
      </c>
      <c r="AI30" t="s">
        <v>169</v>
      </c>
      <c r="AJ30" t="s">
        <v>1011</v>
      </c>
      <c r="AK30" t="s">
        <v>375</v>
      </c>
      <c r="AL30" t="s">
        <v>177</v>
      </c>
      <c r="AM30" t="s">
        <v>167</v>
      </c>
      <c r="AN30" t="s">
        <v>1109</v>
      </c>
      <c r="AO30" t="s">
        <v>1110</v>
      </c>
      <c r="AP30" t="s">
        <v>1111</v>
      </c>
      <c r="AQ30" t="s">
        <v>1107</v>
      </c>
      <c r="AR30" t="s">
        <v>1112</v>
      </c>
      <c r="AS30" t="s">
        <v>1113</v>
      </c>
      <c r="AT30" t="s">
        <v>1114</v>
      </c>
      <c r="AU30" t="s">
        <v>120</v>
      </c>
      <c r="AV30" t="s">
        <v>110</v>
      </c>
      <c r="AW30" t="s">
        <v>121</v>
      </c>
      <c r="AX30" t="s">
        <v>1115</v>
      </c>
      <c r="AY30" t="s">
        <v>387</v>
      </c>
      <c r="AZ30" t="s">
        <v>1116</v>
      </c>
      <c r="BA30" t="s">
        <v>1117</v>
      </c>
      <c r="BB30" t="s">
        <v>1118</v>
      </c>
      <c r="BC30" t="s">
        <v>1119</v>
      </c>
      <c r="BD30" t="s">
        <v>1120</v>
      </c>
      <c r="BE30" t="s">
        <v>1121</v>
      </c>
      <c r="BF30" t="s">
        <v>1122</v>
      </c>
      <c r="BG30" t="s">
        <v>1123</v>
      </c>
      <c r="BH30" t="s">
        <v>1124</v>
      </c>
      <c r="BI30" t="s">
        <v>1125</v>
      </c>
      <c r="BJ30" t="s">
        <v>1126</v>
      </c>
      <c r="BK30" t="s">
        <v>1127</v>
      </c>
      <c r="BL30" t="s">
        <v>1128</v>
      </c>
      <c r="BM30" t="s">
        <v>350</v>
      </c>
      <c r="BN30" t="s">
        <v>1129</v>
      </c>
      <c r="BO30" t="s">
        <v>1130</v>
      </c>
      <c r="BP30" t="s">
        <v>1131</v>
      </c>
      <c r="BQ30" t="s">
        <v>1132</v>
      </c>
      <c r="BR30" t="s">
        <v>83</v>
      </c>
      <c r="BS30" t="s">
        <v>83</v>
      </c>
      <c r="BT30" t="s">
        <v>143</v>
      </c>
    </row>
    <row r="31" spans="1:72">
      <c r="A31" t="s">
        <v>1249</v>
      </c>
      <c r="B31" t="s">
        <v>1250</v>
      </c>
      <c r="C31" s="2">
        <v>19.649999999999999</v>
      </c>
      <c r="D31" s="2">
        <v>0</v>
      </c>
      <c r="E31" s="11">
        <f t="shared" si="0"/>
        <v>0</v>
      </c>
      <c r="F31" t="s">
        <v>142</v>
      </c>
      <c r="G31" t="s">
        <v>83</v>
      </c>
      <c r="H31" t="s">
        <v>541</v>
      </c>
      <c r="I31" t="s">
        <v>541</v>
      </c>
      <c r="J31" t="s">
        <v>1251</v>
      </c>
      <c r="K31" t="s">
        <v>1252</v>
      </c>
      <c r="L31">
        <v>10.132999999999999</v>
      </c>
      <c r="M31" t="s">
        <v>1253</v>
      </c>
      <c r="N31" t="s">
        <v>1254</v>
      </c>
      <c r="O31" t="s">
        <v>1255</v>
      </c>
      <c r="P31" t="s">
        <v>1256</v>
      </c>
      <c r="Q31" t="s">
        <v>1257</v>
      </c>
      <c r="R31" t="s">
        <v>1258</v>
      </c>
      <c r="S31" t="s">
        <v>94</v>
      </c>
      <c r="T31">
        <v>1.48</v>
      </c>
      <c r="U31" t="s">
        <v>1259</v>
      </c>
      <c r="V31" t="s">
        <v>96</v>
      </c>
      <c r="W31" t="s">
        <v>1260</v>
      </c>
      <c r="X31" t="s">
        <v>1261</v>
      </c>
      <c r="Y31" t="s">
        <v>1262</v>
      </c>
      <c r="Z31" t="s">
        <v>109</v>
      </c>
      <c r="AA31" t="s">
        <v>1263</v>
      </c>
      <c r="AB31" t="s">
        <v>1264</v>
      </c>
      <c r="AC31" t="s">
        <v>425</v>
      </c>
      <c r="AD31" t="s">
        <v>165</v>
      </c>
      <c r="AE31" t="s">
        <v>223</v>
      </c>
      <c r="AF31" t="s">
        <v>1265</v>
      </c>
      <c r="AG31" t="s">
        <v>351</v>
      </c>
      <c r="AH31" t="s">
        <v>250</v>
      </c>
      <c r="AI31" t="s">
        <v>433</v>
      </c>
      <c r="AJ31" t="s">
        <v>110</v>
      </c>
      <c r="AK31" t="s">
        <v>109</v>
      </c>
      <c r="AL31" t="s">
        <v>223</v>
      </c>
      <c r="AM31" t="s">
        <v>1266</v>
      </c>
      <c r="AN31" t="s">
        <v>1267</v>
      </c>
      <c r="AO31" t="s">
        <v>1268</v>
      </c>
      <c r="AP31" t="s">
        <v>840</v>
      </c>
      <c r="AQ31" t="s">
        <v>1150</v>
      </c>
      <c r="AR31" t="s">
        <v>1269</v>
      </c>
      <c r="AS31" t="s">
        <v>1270</v>
      </c>
      <c r="AT31" t="s">
        <v>1271</v>
      </c>
      <c r="AU31" t="s">
        <v>120</v>
      </c>
      <c r="AV31" t="s">
        <v>223</v>
      </c>
      <c r="AW31" t="s">
        <v>121</v>
      </c>
      <c r="AX31" t="s">
        <v>1272</v>
      </c>
      <c r="AY31" t="s">
        <v>658</v>
      </c>
      <c r="AZ31" t="s">
        <v>1273</v>
      </c>
      <c r="BA31" t="s">
        <v>1274</v>
      </c>
      <c r="BB31" t="s">
        <v>1275</v>
      </c>
      <c r="BC31" t="s">
        <v>1276</v>
      </c>
      <c r="BD31" t="s">
        <v>1277</v>
      </c>
      <c r="BE31" t="s">
        <v>1278</v>
      </c>
      <c r="BF31" t="s">
        <v>1279</v>
      </c>
      <c r="BG31" t="s">
        <v>1280</v>
      </c>
      <c r="BH31" t="s">
        <v>1281</v>
      </c>
      <c r="BI31" t="s">
        <v>1282</v>
      </c>
      <c r="BJ31" t="s">
        <v>1283</v>
      </c>
      <c r="BK31" t="s">
        <v>1284</v>
      </c>
      <c r="BL31" t="s">
        <v>1285</v>
      </c>
      <c r="BM31" t="s">
        <v>165</v>
      </c>
      <c r="BN31" t="s">
        <v>223</v>
      </c>
      <c r="BO31" t="s">
        <v>1286</v>
      </c>
      <c r="BP31" t="s">
        <v>1287</v>
      </c>
      <c r="BQ31" t="s">
        <v>537</v>
      </c>
      <c r="BR31" t="s">
        <v>83</v>
      </c>
      <c r="BS31" t="s">
        <v>83</v>
      </c>
      <c r="BT31" t="s">
        <v>143</v>
      </c>
    </row>
    <row r="32" spans="1:72">
      <c r="A32" t="s">
        <v>1288</v>
      </c>
      <c r="B32" t="s">
        <v>1289</v>
      </c>
      <c r="C32" s="2">
        <v>16.22</v>
      </c>
      <c r="D32" s="2">
        <v>0</v>
      </c>
      <c r="E32" s="11">
        <f t="shared" si="0"/>
        <v>0</v>
      </c>
      <c r="F32" t="s">
        <v>142</v>
      </c>
      <c r="G32" t="s">
        <v>142</v>
      </c>
      <c r="H32" t="s">
        <v>84</v>
      </c>
      <c r="I32" t="s">
        <v>1290</v>
      </c>
      <c r="J32" t="s">
        <v>1291</v>
      </c>
      <c r="K32" t="s">
        <v>1292</v>
      </c>
      <c r="L32">
        <v>7.5008999999999997</v>
      </c>
      <c r="M32" t="s">
        <v>1293</v>
      </c>
      <c r="N32" t="s">
        <v>1294</v>
      </c>
      <c r="O32" t="s">
        <v>1295</v>
      </c>
      <c r="P32" t="s">
        <v>1296</v>
      </c>
      <c r="Q32" t="s">
        <v>463</v>
      </c>
      <c r="R32" t="s">
        <v>1297</v>
      </c>
      <c r="S32" t="s">
        <v>465</v>
      </c>
      <c r="T32">
        <v>-5.12</v>
      </c>
      <c r="U32" t="s">
        <v>1298</v>
      </c>
      <c r="V32" t="s">
        <v>96</v>
      </c>
      <c r="W32" t="s">
        <v>1299</v>
      </c>
      <c r="X32" t="s">
        <v>1300</v>
      </c>
      <c r="Y32" t="s">
        <v>1301</v>
      </c>
      <c r="Z32" t="s">
        <v>425</v>
      </c>
      <c r="AA32" t="s">
        <v>1302</v>
      </c>
      <c r="AB32" t="s">
        <v>1303</v>
      </c>
      <c r="AC32" t="s">
        <v>195</v>
      </c>
      <c r="AD32" t="s">
        <v>372</v>
      </c>
      <c r="AE32" t="s">
        <v>222</v>
      </c>
      <c r="AF32" t="s">
        <v>328</v>
      </c>
      <c r="AG32" t="s">
        <v>750</v>
      </c>
      <c r="AH32" t="s">
        <v>109</v>
      </c>
      <c r="AI32" t="s">
        <v>161</v>
      </c>
      <c r="AJ32" t="s">
        <v>556</v>
      </c>
      <c r="AK32" t="s">
        <v>375</v>
      </c>
      <c r="AL32" t="s">
        <v>375</v>
      </c>
      <c r="AM32" t="s">
        <v>170</v>
      </c>
      <c r="AN32" t="s">
        <v>1304</v>
      </c>
      <c r="AO32" t="s">
        <v>1305</v>
      </c>
      <c r="AP32" t="s">
        <v>1306</v>
      </c>
      <c r="AQ32" t="s">
        <v>1307</v>
      </c>
      <c r="AR32" t="s">
        <v>1308</v>
      </c>
      <c r="AS32" t="s">
        <v>1309</v>
      </c>
      <c r="AT32" t="s">
        <v>1310</v>
      </c>
      <c r="AU32" t="s">
        <v>120</v>
      </c>
      <c r="AV32" t="s">
        <v>223</v>
      </c>
      <c r="AW32" t="s">
        <v>1311</v>
      </c>
      <c r="AX32" t="s">
        <v>659</v>
      </c>
      <c r="AY32" t="s">
        <v>1312</v>
      </c>
      <c r="AZ32" t="s">
        <v>1313</v>
      </c>
      <c r="BA32" t="s">
        <v>383</v>
      </c>
      <c r="BB32" t="s">
        <v>1314</v>
      </c>
      <c r="BC32" t="s">
        <v>1315</v>
      </c>
      <c r="BD32" t="s">
        <v>1316</v>
      </c>
      <c r="BE32" t="s">
        <v>1317</v>
      </c>
      <c r="BF32" t="s">
        <v>1318</v>
      </c>
      <c r="BG32" t="s">
        <v>1319</v>
      </c>
      <c r="BH32" t="s">
        <v>829</v>
      </c>
      <c r="BI32" t="s">
        <v>1320</v>
      </c>
      <c r="BJ32" t="s">
        <v>211</v>
      </c>
      <c r="BK32" t="s">
        <v>1321</v>
      </c>
      <c r="BL32" t="s">
        <v>1322</v>
      </c>
      <c r="BM32" t="s">
        <v>952</v>
      </c>
      <c r="BN32" t="s">
        <v>1266</v>
      </c>
      <c r="BO32" t="s">
        <v>1323</v>
      </c>
      <c r="BP32" t="s">
        <v>1324</v>
      </c>
      <c r="BQ32" t="s">
        <v>303</v>
      </c>
      <c r="BR32" t="s">
        <v>83</v>
      </c>
      <c r="BS32" t="s">
        <v>83</v>
      </c>
      <c r="BT32" t="s">
        <v>143</v>
      </c>
    </row>
    <row r="34" spans="3:5">
      <c r="C34" s="2">
        <v>10000</v>
      </c>
      <c r="D34" s="2">
        <f>$C$34*$E$6</f>
        <v>360.2954422626554</v>
      </c>
      <c r="E34" s="11" t="s">
        <v>1404</v>
      </c>
    </row>
    <row r="35" spans="3:5">
      <c r="D35" s="2">
        <f t="shared" ref="D35:D43" si="1">$C$34*$E$6</f>
        <v>360.2954422626554</v>
      </c>
      <c r="E35" s="11" t="s">
        <v>1405</v>
      </c>
    </row>
    <row r="36" spans="3:5">
      <c r="D36" s="2">
        <f t="shared" si="1"/>
        <v>360.2954422626554</v>
      </c>
      <c r="E36" s="11" t="s">
        <v>1406</v>
      </c>
    </row>
    <row r="37" spans="3:5">
      <c r="D37" s="2">
        <f t="shared" si="1"/>
        <v>360.2954422626554</v>
      </c>
      <c r="E37" s="11" t="s">
        <v>1407</v>
      </c>
    </row>
    <row r="38" spans="3:5">
      <c r="D38" s="2">
        <f t="shared" si="1"/>
        <v>360.2954422626554</v>
      </c>
      <c r="E38" s="11" t="s">
        <v>1408</v>
      </c>
    </row>
    <row r="39" spans="3:5">
      <c r="D39" s="2">
        <f t="shared" si="1"/>
        <v>360.2954422626554</v>
      </c>
      <c r="E39" s="11" t="s">
        <v>1409</v>
      </c>
    </row>
    <row r="40" spans="3:5">
      <c r="D40" s="2">
        <f t="shared" si="1"/>
        <v>360.2954422626554</v>
      </c>
      <c r="E40" s="11" t="s">
        <v>1410</v>
      </c>
    </row>
    <row r="41" spans="3:5">
      <c r="D41" s="2">
        <f t="shared" si="1"/>
        <v>360.2954422626554</v>
      </c>
      <c r="E41" s="11" t="s">
        <v>1411</v>
      </c>
    </row>
    <row r="42" spans="3:5">
      <c r="D42" s="2">
        <f t="shared" si="1"/>
        <v>360.2954422626554</v>
      </c>
      <c r="E42" s="11" t="s">
        <v>1412</v>
      </c>
    </row>
    <row r="43" spans="3:5">
      <c r="D43" s="2">
        <f t="shared" si="1"/>
        <v>360.2954422626554</v>
      </c>
      <c r="E43" s="11" t="s">
        <v>1413</v>
      </c>
    </row>
    <row r="44" spans="3:5">
      <c r="D44" s="2">
        <f>SUM(D34:D43)</f>
        <v>3602.9544226265539</v>
      </c>
    </row>
  </sheetData>
  <sortState ref="A2:BT31">
    <sortCondition descending="1" ref="E2:E3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Dividends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dcterms:created xsi:type="dcterms:W3CDTF">2018-06-23T15:47:15Z</dcterms:created>
  <dcterms:modified xsi:type="dcterms:W3CDTF">2023-12-09T16:40:22Z</dcterms:modified>
</cp:coreProperties>
</file>